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3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drawings/drawing4.xml" ContentType="application/vnd.openxmlformats-officedocument.drawing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0" documentId="8_{8940A37C-DD26-459B-B266-6958AAD5593E}" xr6:coauthVersionLast="47" xr6:coauthVersionMax="47" xr10:uidLastSave="{00000000-0000-0000-0000-000000000000}"/>
  <bookViews>
    <workbookView xWindow="-28920" yWindow="-120" windowWidth="29040" windowHeight="15720" tabRatio="926" firstSheet="2" activeTab="2" xr2:uid="{00000000-000D-0000-FFFF-FFFF00000000}"/>
  </bookViews>
  <sheets>
    <sheet name="Tableau MEN INT" sheetId="176" state="hidden" r:id="rId1"/>
    <sheet name="Métrés Cloisons CF" sheetId="177" state="hidden" r:id="rId2"/>
    <sheet name="LOT 3 - CURAGE" sheetId="216" r:id="rId3"/>
    <sheet name="LOT AMENAGEMENT INT - BAT D" sheetId="174" state="hidden" r:id="rId4"/>
    <sheet name="LOT DEPLOMBAGE" sheetId="178" state="hidden" r:id="rId5"/>
    <sheet name="LOT CURAGE DES RESEAUX" sheetId="175" state="hidden" r:id="rId6"/>
  </sheets>
  <definedNames>
    <definedName name="_xlnm._FilterDatabase" localSheetId="2" hidden="1">'LOT 3 - CURAGE'!#REF!</definedName>
    <definedName name="_xlnm._FilterDatabase" localSheetId="3" hidden="1">'LOT AMENAGEMENT INT - BAT D'!$A$2:$E$3</definedName>
    <definedName name="_xlnm._FilterDatabase" localSheetId="5" hidden="1">'LOT CURAGE DES RESEAUX'!$A$2:$E$3</definedName>
    <definedName name="_xlnm._FilterDatabase" localSheetId="4" hidden="1">'LOT DEPLOMBAGE'!$A$2:$E$3</definedName>
    <definedName name="_xlnm._FilterDatabase" localSheetId="1" hidden="1">'Métrés Cloisons CF'!#REF!</definedName>
    <definedName name="_xlnm._FilterDatabase" localSheetId="0" hidden="1">'Tableau MEN INT'!#REF!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Titles" localSheetId="2">'LOT 3 - CURAGE'!$1:$10</definedName>
    <definedName name="_xlnm.Print_Area" localSheetId="2">'LOT 3 - CURAGE'!$B$1:$G$61</definedName>
    <definedName name="_xlnm.Print_Area" localSheetId="3">'LOT AMENAGEMENT INT - BAT D'!$B$9:$G$63</definedName>
    <definedName name="_xlnm.Print_Area" localSheetId="5">'LOT CURAGE DES RESEAUX'!$B$9:$G$29</definedName>
    <definedName name="_xlnm.Print_Area" localSheetId="4">'LOT DEPLOMBAGE'!$B$9:$G$32</definedName>
    <definedName name="_xlnm.Print_Area" localSheetId="1">'Métrés Cloisons CF'!$B$1:$G$22</definedName>
    <definedName name="_xlnm.Print_Area" localSheetId="0">'Tableau MEN INT'!$B$1:$G$34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75" l="1"/>
  <c r="G25" i="175"/>
  <c r="E25" i="175"/>
  <c r="G24" i="175"/>
  <c r="E24" i="175"/>
  <c r="G23" i="175"/>
  <c r="E23" i="175"/>
  <c r="G22" i="175"/>
  <c r="E22" i="175"/>
  <c r="G21" i="175"/>
  <c r="E21" i="175"/>
  <c r="G20" i="175"/>
  <c r="E20" i="175"/>
  <c r="D13" i="175"/>
  <c r="A7" i="175"/>
  <c r="B5" i="175"/>
  <c r="A5" i="175"/>
  <c r="A3" i="175"/>
  <c r="G31" i="178"/>
  <c r="G28" i="178"/>
  <c r="E28" i="178"/>
  <c r="G27" i="178"/>
  <c r="E27" i="178"/>
  <c r="G26" i="178"/>
  <c r="E26" i="178"/>
  <c r="G25" i="178"/>
  <c r="E25" i="178"/>
  <c r="G24" i="178"/>
  <c r="E24" i="178"/>
  <c r="G23" i="178"/>
  <c r="E23" i="178"/>
  <c r="G22" i="178"/>
  <c r="E22" i="178"/>
  <c r="G21" i="178"/>
  <c r="E21" i="178"/>
  <c r="G20" i="178"/>
  <c r="E20" i="178"/>
  <c r="D13" i="178"/>
  <c r="A7" i="178"/>
  <c r="B5" i="178"/>
  <c r="A5" i="178"/>
  <c r="A3" i="178"/>
  <c r="G62" i="174"/>
  <c r="G59" i="174"/>
  <c r="E59" i="174"/>
  <c r="G58" i="174"/>
  <c r="E58" i="174"/>
  <c r="G57" i="174"/>
  <c r="E57" i="174"/>
  <c r="G56" i="174"/>
  <c r="E56" i="174"/>
  <c r="G55" i="174"/>
  <c r="E55" i="174"/>
  <c r="G54" i="174"/>
  <c r="G53" i="174"/>
  <c r="G52" i="174"/>
  <c r="G51" i="174"/>
  <c r="G50" i="174"/>
  <c r="G49" i="174"/>
  <c r="G48" i="174"/>
  <c r="E48" i="174"/>
  <c r="G47" i="174"/>
  <c r="E47" i="174"/>
  <c r="DU46" i="174"/>
  <c r="DT46" i="174"/>
  <c r="DS46" i="174"/>
  <c r="DB46" i="174"/>
  <c r="DA46" i="174"/>
  <c r="CZ46" i="174"/>
  <c r="CR46" i="174"/>
  <c r="CQ46" i="174"/>
  <c r="CP46" i="174"/>
  <c r="CO46" i="174"/>
  <c r="CN46" i="174"/>
  <c r="CM46" i="174"/>
  <c r="CL46" i="174"/>
  <c r="CK46" i="174"/>
  <c r="CJ46" i="174"/>
  <c r="CI46" i="174"/>
  <c r="CH46" i="174"/>
  <c r="CG46" i="174"/>
  <c r="CF46" i="174"/>
  <c r="CE46" i="174"/>
  <c r="CD46" i="174"/>
  <c r="CC46" i="174"/>
  <c r="CB46" i="174"/>
  <c r="CA46" i="174"/>
  <c r="BZ46" i="174"/>
  <c r="BY46" i="174"/>
  <c r="BX46" i="174"/>
  <c r="BW46" i="174"/>
  <c r="BV46" i="174"/>
  <c r="BU46" i="174"/>
  <c r="G46" i="174"/>
  <c r="E46" i="174"/>
  <c r="DU45" i="174"/>
  <c r="DT45" i="174"/>
  <c r="DS45" i="174"/>
  <c r="DB45" i="174"/>
  <c r="DA45" i="174"/>
  <c r="CZ45" i="174"/>
  <c r="CR45" i="174"/>
  <c r="CQ45" i="174"/>
  <c r="CP45" i="174"/>
  <c r="CO45" i="174"/>
  <c r="CN45" i="174"/>
  <c r="CM45" i="174"/>
  <c r="CL45" i="174"/>
  <c r="CK45" i="174"/>
  <c r="CJ45" i="174"/>
  <c r="CI45" i="174"/>
  <c r="CH45" i="174"/>
  <c r="CG45" i="174"/>
  <c r="CF45" i="174"/>
  <c r="CE45" i="174"/>
  <c r="CD45" i="174"/>
  <c r="CC45" i="174"/>
  <c r="CB45" i="174"/>
  <c r="CA45" i="174"/>
  <c r="BZ45" i="174"/>
  <c r="BY45" i="174"/>
  <c r="BX45" i="174"/>
  <c r="BW45" i="174"/>
  <c r="BV45" i="174"/>
  <c r="BU45" i="174"/>
  <c r="G45" i="174"/>
  <c r="E45" i="174"/>
  <c r="G44" i="174"/>
  <c r="E44" i="174"/>
  <c r="DU43" i="174"/>
  <c r="DT43" i="174"/>
  <c r="DS43" i="174"/>
  <c r="DB43" i="174"/>
  <c r="DA43" i="174"/>
  <c r="CZ43" i="174"/>
  <c r="CR43" i="174"/>
  <c r="CQ43" i="174"/>
  <c r="CO43" i="174"/>
  <c r="CN43" i="174"/>
  <c r="CM43" i="174"/>
  <c r="CL43" i="174"/>
  <c r="CK43" i="174"/>
  <c r="CJ43" i="174"/>
  <c r="CI43" i="174"/>
  <c r="CG43" i="174"/>
  <c r="CF43" i="174"/>
  <c r="CE43" i="174"/>
  <c r="CD43" i="174"/>
  <c r="CC43" i="174"/>
  <c r="CB43" i="174"/>
  <c r="CA43" i="174"/>
  <c r="BZ43" i="174"/>
  <c r="BY43" i="174"/>
  <c r="BX43" i="174"/>
  <c r="BW43" i="174"/>
  <c r="BV43" i="174"/>
  <c r="BU43" i="174"/>
  <c r="G43" i="174"/>
  <c r="E43" i="174"/>
  <c r="G42" i="174"/>
  <c r="E42" i="174"/>
  <c r="G41" i="174"/>
  <c r="E41" i="174"/>
  <c r="G40" i="174"/>
  <c r="E40" i="174"/>
  <c r="DU39" i="174"/>
  <c r="DT39" i="174"/>
  <c r="DS39" i="174"/>
  <c r="DA39" i="174"/>
  <c r="CZ39" i="174"/>
  <c r="CR39" i="174"/>
  <c r="CQ39" i="174"/>
  <c r="CO39" i="174"/>
  <c r="CN39" i="174"/>
  <c r="CM39" i="174"/>
  <c r="CL39" i="174"/>
  <c r="CK39" i="174"/>
  <c r="CJ39" i="174"/>
  <c r="CI39" i="174"/>
  <c r="CG39" i="174"/>
  <c r="CF39" i="174"/>
  <c r="CE39" i="174"/>
  <c r="CD39" i="174"/>
  <c r="CC39" i="174"/>
  <c r="CB39" i="174"/>
  <c r="CA39" i="174"/>
  <c r="BZ39" i="174"/>
  <c r="BY39" i="174"/>
  <c r="BX39" i="174"/>
  <c r="BW39" i="174"/>
  <c r="BV39" i="174"/>
  <c r="BU39" i="174"/>
  <c r="G39" i="174"/>
  <c r="E39" i="174"/>
  <c r="DU38" i="174"/>
  <c r="DT38" i="174"/>
  <c r="DS38" i="174"/>
  <c r="DB38" i="174"/>
  <c r="DA38" i="174"/>
  <c r="CZ38" i="174"/>
  <c r="CR38" i="174"/>
  <c r="CQ38" i="174"/>
  <c r="CP38" i="174"/>
  <c r="CO38" i="174"/>
  <c r="CN38" i="174"/>
  <c r="CM38" i="174"/>
  <c r="CL38" i="174"/>
  <c r="CK38" i="174"/>
  <c r="CJ38" i="174"/>
  <c r="CI38" i="174"/>
  <c r="CH38" i="174"/>
  <c r="CG38" i="174"/>
  <c r="CF38" i="174"/>
  <c r="CE38" i="174"/>
  <c r="CD38" i="174"/>
  <c r="CC38" i="174"/>
  <c r="CB38" i="174"/>
  <c r="CA38" i="174"/>
  <c r="BZ38" i="174"/>
  <c r="BY38" i="174"/>
  <c r="BX38" i="174"/>
  <c r="BW38" i="174"/>
  <c r="BV38" i="174"/>
  <c r="BU38" i="174"/>
  <c r="G38" i="174"/>
  <c r="E38" i="174"/>
  <c r="C38" i="174"/>
  <c r="DU37" i="174"/>
  <c r="DT37" i="174"/>
  <c r="DS37" i="174"/>
  <c r="DB37" i="174"/>
  <c r="DA37" i="174"/>
  <c r="CZ37" i="174"/>
  <c r="CR37" i="174"/>
  <c r="CQ37" i="174"/>
  <c r="CP37" i="174"/>
  <c r="CO37" i="174"/>
  <c r="CN37" i="174"/>
  <c r="CM37" i="174"/>
  <c r="CL37" i="174"/>
  <c r="CK37" i="174"/>
  <c r="CJ37" i="174"/>
  <c r="CI37" i="174"/>
  <c r="CH37" i="174"/>
  <c r="CG37" i="174"/>
  <c r="CF37" i="174"/>
  <c r="CE37" i="174"/>
  <c r="CD37" i="174"/>
  <c r="CC37" i="174"/>
  <c r="CB37" i="174"/>
  <c r="CA37" i="174"/>
  <c r="BZ37" i="174"/>
  <c r="BY37" i="174"/>
  <c r="BX37" i="174"/>
  <c r="BW37" i="174"/>
  <c r="BV37" i="174"/>
  <c r="BU37" i="174"/>
  <c r="G37" i="174"/>
  <c r="E37" i="174"/>
  <c r="C37" i="174"/>
  <c r="DU36" i="174"/>
  <c r="DT36" i="174"/>
  <c r="DS36" i="174"/>
  <c r="DB36" i="174"/>
  <c r="DA36" i="174"/>
  <c r="CZ36" i="174"/>
  <c r="CR36" i="174"/>
  <c r="CQ36" i="174"/>
  <c r="CP36" i="174"/>
  <c r="CO36" i="174"/>
  <c r="CN36" i="174"/>
  <c r="CM36" i="174"/>
  <c r="CL36" i="174"/>
  <c r="CK36" i="174"/>
  <c r="CJ36" i="174"/>
  <c r="CI36" i="174"/>
  <c r="CH36" i="174"/>
  <c r="CG36" i="174"/>
  <c r="CF36" i="174"/>
  <c r="CE36" i="174"/>
  <c r="CD36" i="174"/>
  <c r="CC36" i="174"/>
  <c r="CB36" i="174"/>
  <c r="CA36" i="174"/>
  <c r="BZ36" i="174"/>
  <c r="BY36" i="174"/>
  <c r="BX36" i="174"/>
  <c r="BW36" i="174"/>
  <c r="BV36" i="174"/>
  <c r="BU36" i="174"/>
  <c r="G36" i="174"/>
  <c r="E36" i="174"/>
  <c r="C36" i="174"/>
  <c r="G35" i="174"/>
  <c r="E35" i="174"/>
  <c r="DU34" i="174"/>
  <c r="DT34" i="174"/>
  <c r="DS34" i="174"/>
  <c r="DB34" i="174"/>
  <c r="DA34" i="174"/>
  <c r="CZ34" i="174"/>
  <c r="CR34" i="174"/>
  <c r="CQ34" i="174"/>
  <c r="CP34" i="174"/>
  <c r="CO34" i="174"/>
  <c r="CN34" i="174"/>
  <c r="CM34" i="174"/>
  <c r="CL34" i="174"/>
  <c r="CK34" i="174"/>
  <c r="CJ34" i="174"/>
  <c r="CI34" i="174"/>
  <c r="CH34" i="174"/>
  <c r="CG34" i="174"/>
  <c r="CF34" i="174"/>
  <c r="CE34" i="174"/>
  <c r="CD34" i="174"/>
  <c r="CC34" i="174"/>
  <c r="CB34" i="174"/>
  <c r="CA34" i="174"/>
  <c r="BZ34" i="174"/>
  <c r="BY34" i="174"/>
  <c r="BX34" i="174"/>
  <c r="BW34" i="174"/>
  <c r="BV34" i="174"/>
  <c r="BU34" i="174"/>
  <c r="G34" i="174"/>
  <c r="E34" i="174"/>
  <c r="C34" i="174"/>
  <c r="DU33" i="174"/>
  <c r="DT33" i="174"/>
  <c r="DS33" i="174"/>
  <c r="DB33" i="174"/>
  <c r="DA33" i="174"/>
  <c r="CZ33" i="174"/>
  <c r="CR33" i="174"/>
  <c r="CQ33" i="174"/>
  <c r="CP33" i="174"/>
  <c r="CO33" i="174"/>
  <c r="CN33" i="174"/>
  <c r="CM33" i="174"/>
  <c r="CL33" i="174"/>
  <c r="CK33" i="174"/>
  <c r="CJ33" i="174"/>
  <c r="CI33" i="174"/>
  <c r="CH33" i="174"/>
  <c r="CG33" i="174"/>
  <c r="CF33" i="174"/>
  <c r="CE33" i="174"/>
  <c r="CD33" i="174"/>
  <c r="CC33" i="174"/>
  <c r="CB33" i="174"/>
  <c r="CA33" i="174"/>
  <c r="BZ33" i="174"/>
  <c r="BY33" i="174"/>
  <c r="BX33" i="174"/>
  <c r="BW33" i="174"/>
  <c r="BV33" i="174"/>
  <c r="BU33" i="174"/>
  <c r="G33" i="174"/>
  <c r="E33" i="174"/>
  <c r="C33" i="174"/>
  <c r="DU32" i="174"/>
  <c r="DT32" i="174"/>
  <c r="DS32" i="174"/>
  <c r="DB32" i="174"/>
  <c r="DA32" i="174"/>
  <c r="CZ32" i="174"/>
  <c r="CR32" i="174"/>
  <c r="CQ32" i="174"/>
  <c r="CP32" i="174"/>
  <c r="CO32" i="174"/>
  <c r="CN32" i="174"/>
  <c r="CM32" i="174"/>
  <c r="CL32" i="174"/>
  <c r="CK32" i="174"/>
  <c r="CJ32" i="174"/>
  <c r="CI32" i="174"/>
  <c r="CH32" i="174"/>
  <c r="CG32" i="174"/>
  <c r="CF32" i="174"/>
  <c r="CE32" i="174"/>
  <c r="CD32" i="174"/>
  <c r="CC32" i="174"/>
  <c r="CB32" i="174"/>
  <c r="CA32" i="174"/>
  <c r="BZ32" i="174"/>
  <c r="BY32" i="174"/>
  <c r="BX32" i="174"/>
  <c r="BW32" i="174"/>
  <c r="BV32" i="174"/>
  <c r="BU32" i="174"/>
  <c r="G32" i="174"/>
  <c r="E32" i="174"/>
  <c r="C32" i="174"/>
  <c r="DU31" i="174"/>
  <c r="DT31" i="174"/>
  <c r="DS31" i="174"/>
  <c r="DB31" i="174"/>
  <c r="DA31" i="174"/>
  <c r="CZ31" i="174"/>
  <c r="CR31" i="174"/>
  <c r="CQ31" i="174"/>
  <c r="CP31" i="174"/>
  <c r="CO31" i="174"/>
  <c r="CN31" i="174"/>
  <c r="CM31" i="174"/>
  <c r="CL31" i="174"/>
  <c r="CK31" i="174"/>
  <c r="CJ31" i="174"/>
  <c r="CI31" i="174"/>
  <c r="CH31" i="174"/>
  <c r="CG31" i="174"/>
  <c r="CF31" i="174"/>
  <c r="CE31" i="174"/>
  <c r="CD31" i="174"/>
  <c r="CC31" i="174"/>
  <c r="CB31" i="174"/>
  <c r="CA31" i="174"/>
  <c r="BZ31" i="174"/>
  <c r="BY31" i="174"/>
  <c r="BX31" i="174"/>
  <c r="BW31" i="174"/>
  <c r="BV31" i="174"/>
  <c r="BU31" i="174"/>
  <c r="G31" i="174"/>
  <c r="E31" i="174"/>
  <c r="C31" i="174"/>
  <c r="G30" i="174"/>
  <c r="E30" i="174"/>
  <c r="G29" i="174"/>
  <c r="E29" i="174"/>
  <c r="DU28" i="174"/>
  <c r="DT28" i="174"/>
  <c r="DS28" i="174"/>
  <c r="DA28" i="174"/>
  <c r="CZ28" i="174"/>
  <c r="CR28" i="174"/>
  <c r="CQ28" i="174"/>
  <c r="CP28" i="174"/>
  <c r="CO28" i="174"/>
  <c r="CN28" i="174"/>
  <c r="CM28" i="174"/>
  <c r="CL28" i="174"/>
  <c r="CK28" i="174"/>
  <c r="CJ28" i="174"/>
  <c r="CI28" i="174"/>
  <c r="CH28" i="174"/>
  <c r="CG28" i="174"/>
  <c r="CF28" i="174"/>
  <c r="CE28" i="174"/>
  <c r="CD28" i="174"/>
  <c r="CC28" i="174"/>
  <c r="CB28" i="174"/>
  <c r="CA28" i="174"/>
  <c r="BZ28" i="174"/>
  <c r="BY28" i="174"/>
  <c r="BX28" i="174"/>
  <c r="BW28" i="174"/>
  <c r="BV28" i="174"/>
  <c r="BU28" i="174"/>
  <c r="G28" i="174"/>
  <c r="E28" i="174"/>
  <c r="DU27" i="174"/>
  <c r="DT27" i="174"/>
  <c r="DS27" i="174"/>
  <c r="DA27" i="174"/>
  <c r="CZ27" i="174"/>
  <c r="CR27" i="174"/>
  <c r="CQ27" i="174"/>
  <c r="CO27" i="174"/>
  <c r="CN27" i="174"/>
  <c r="CM27" i="174"/>
  <c r="CL27" i="174"/>
  <c r="CK27" i="174"/>
  <c r="CJ27" i="174"/>
  <c r="CI27" i="174"/>
  <c r="CG27" i="174"/>
  <c r="CF27" i="174"/>
  <c r="CE27" i="174"/>
  <c r="CD27" i="174"/>
  <c r="CC27" i="174"/>
  <c r="CB27" i="174"/>
  <c r="CA27" i="174"/>
  <c r="BZ27" i="174"/>
  <c r="BY27" i="174"/>
  <c r="BX27" i="174"/>
  <c r="BW27" i="174"/>
  <c r="BV27" i="174"/>
  <c r="BU27" i="174"/>
  <c r="G27" i="174"/>
  <c r="E27" i="174"/>
  <c r="CR26" i="174"/>
  <c r="CQ26" i="174"/>
  <c r="CP26" i="174"/>
  <c r="CO26" i="174"/>
  <c r="CN26" i="174"/>
  <c r="CM26" i="174"/>
  <c r="CL26" i="174"/>
  <c r="CK26" i="174"/>
  <c r="CJ26" i="174"/>
  <c r="CI26" i="174"/>
  <c r="CH26" i="174"/>
  <c r="CG26" i="174"/>
  <c r="CF26" i="174"/>
  <c r="CE26" i="174"/>
  <c r="CD26" i="174"/>
  <c r="CC26" i="174"/>
  <c r="CB26" i="174"/>
  <c r="CA26" i="174"/>
  <c r="BZ26" i="174"/>
  <c r="BY26" i="174"/>
  <c r="BX26" i="174"/>
  <c r="BW26" i="174"/>
  <c r="BV26" i="174"/>
  <c r="BU26" i="174"/>
  <c r="G26" i="174"/>
  <c r="E26" i="174"/>
  <c r="G25" i="174"/>
  <c r="E25" i="174"/>
  <c r="G24" i="174"/>
  <c r="E24" i="174"/>
  <c r="DU23" i="174"/>
  <c r="DT23" i="174"/>
  <c r="DS23" i="174"/>
  <c r="DA23" i="174"/>
  <c r="CZ23" i="174"/>
  <c r="CR23" i="174"/>
  <c r="CQ23" i="174"/>
  <c r="CO23" i="174"/>
  <c r="CN23" i="174"/>
  <c r="CM23" i="174"/>
  <c r="CL23" i="174"/>
  <c r="CK23" i="174"/>
  <c r="CJ23" i="174"/>
  <c r="CI23" i="174"/>
  <c r="CG23" i="174"/>
  <c r="CF23" i="174"/>
  <c r="CE23" i="174"/>
  <c r="CD23" i="174"/>
  <c r="CC23" i="174"/>
  <c r="CB23" i="174"/>
  <c r="CA23" i="174"/>
  <c r="BZ23" i="174"/>
  <c r="BY23" i="174"/>
  <c r="BX23" i="174"/>
  <c r="BW23" i="174"/>
  <c r="BV23" i="174"/>
  <c r="BU23" i="174"/>
  <c r="G23" i="174"/>
  <c r="E23" i="174"/>
  <c r="G22" i="174"/>
  <c r="E22" i="174"/>
  <c r="G21" i="174"/>
  <c r="E21" i="174"/>
  <c r="G20" i="174"/>
  <c r="E20" i="174"/>
  <c r="D13" i="174"/>
  <c r="A7" i="174"/>
  <c r="B5" i="174"/>
  <c r="A5" i="174"/>
  <c r="A3" i="174"/>
  <c r="G57" i="216"/>
  <c r="G56" i="216"/>
  <c r="G55" i="216"/>
  <c r="G54" i="216"/>
  <c r="G53" i="216"/>
  <c r="G52" i="216"/>
  <c r="G51" i="216"/>
  <c r="G50" i="216"/>
  <c r="G49" i="216"/>
  <c r="G48" i="216"/>
  <c r="G45" i="216"/>
  <c r="G43" i="216"/>
  <c r="G42" i="216"/>
  <c r="G40" i="216"/>
  <c r="G39" i="216"/>
  <c r="G38" i="216"/>
  <c r="G36" i="216"/>
  <c r="G35" i="216"/>
  <c r="G34" i="216"/>
  <c r="G33" i="216"/>
  <c r="G32" i="216"/>
  <c r="G30" i="216"/>
  <c r="G29" i="216"/>
  <c r="G27" i="216"/>
  <c r="G26" i="216"/>
  <c r="G25" i="216"/>
  <c r="G24" i="216"/>
  <c r="G23" i="216"/>
  <c r="G22" i="216"/>
  <c r="G20" i="216"/>
  <c r="G19" i="216"/>
  <c r="G18" i="216"/>
  <c r="G15" i="216"/>
  <c r="G13" i="216"/>
  <c r="DO17" i="177"/>
  <c r="DN17" i="177"/>
  <c r="DM17" i="177"/>
  <c r="DB17" i="177"/>
  <c r="DA17" i="177"/>
  <c r="CZ17" i="177"/>
  <c r="CR17" i="177"/>
  <c r="CQ17" i="177"/>
  <c r="CP17" i="177"/>
  <c r="CO17" i="177"/>
  <c r="CN17" i="177"/>
  <c r="CM17" i="177"/>
  <c r="CL17" i="177"/>
  <c r="CK17" i="177"/>
  <c r="CJ17" i="177"/>
  <c r="CI17" i="177"/>
  <c r="CH17" i="177"/>
  <c r="CG17" i="177"/>
  <c r="CF17" i="177"/>
  <c r="CE17" i="177"/>
  <c r="CD17" i="177"/>
  <c r="CC17" i="177"/>
  <c r="CB17" i="177"/>
  <c r="BZ17" i="177"/>
  <c r="BY17" i="177"/>
  <c r="BX17" i="177"/>
  <c r="BW17" i="177"/>
  <c r="BU17" i="177"/>
  <c r="DO16" i="177"/>
  <c r="DN16" i="177"/>
  <c r="DM16" i="177"/>
  <c r="DB16" i="177"/>
  <c r="DA16" i="177"/>
  <c r="CZ16" i="177"/>
  <c r="CR16" i="177"/>
  <c r="CQ16" i="177"/>
  <c r="CP16" i="177"/>
  <c r="CO16" i="177"/>
  <c r="CN16" i="177"/>
  <c r="CM16" i="177"/>
  <c r="CL16" i="177"/>
  <c r="CK16" i="177"/>
  <c r="CJ16" i="177"/>
  <c r="CI16" i="177"/>
  <c r="CH16" i="177"/>
  <c r="CG16" i="177"/>
  <c r="CF16" i="177"/>
  <c r="CE16" i="177"/>
  <c r="CD16" i="177"/>
  <c r="CC16" i="177"/>
  <c r="CB16" i="177"/>
  <c r="BZ16" i="177"/>
  <c r="BY16" i="177"/>
  <c r="BX16" i="177"/>
  <c r="BW16" i="177"/>
  <c r="BU16" i="177"/>
  <c r="DO15" i="177"/>
  <c r="DN15" i="177"/>
  <c r="DM15" i="177"/>
  <c r="DB15" i="177"/>
  <c r="DA15" i="177"/>
  <c r="CZ15" i="177"/>
  <c r="CR15" i="177"/>
  <c r="CQ15" i="177"/>
  <c r="CP15" i="177"/>
  <c r="CO15" i="177"/>
  <c r="CN15" i="177"/>
  <c r="CM15" i="177"/>
  <c r="CL15" i="177"/>
  <c r="CK15" i="177"/>
  <c r="CJ15" i="177"/>
  <c r="CI15" i="177"/>
  <c r="CH15" i="177"/>
  <c r="CG15" i="177"/>
  <c r="CF15" i="177"/>
  <c r="CE15" i="177"/>
  <c r="CD15" i="177"/>
  <c r="CC15" i="177"/>
  <c r="CB15" i="177"/>
  <c r="BZ15" i="177"/>
  <c r="BY15" i="177"/>
  <c r="BX15" i="177"/>
  <c r="BW15" i="177"/>
  <c r="BU15" i="177"/>
  <c r="DO12" i="177"/>
  <c r="DN12" i="177"/>
  <c r="DM12" i="177"/>
  <c r="DB12" i="177"/>
  <c r="DA12" i="177"/>
  <c r="CZ12" i="177"/>
  <c r="CR12" i="177"/>
  <c r="CQ12" i="177"/>
  <c r="CP12" i="177"/>
  <c r="CO12" i="177"/>
  <c r="CN12" i="177"/>
  <c r="CM12" i="177"/>
  <c r="CL12" i="177"/>
  <c r="CK12" i="177"/>
  <c r="CJ12" i="177"/>
  <c r="CI12" i="177"/>
  <c r="CH12" i="177"/>
  <c r="CG12" i="177"/>
  <c r="CF12" i="177"/>
  <c r="CE12" i="177"/>
  <c r="CD12" i="177"/>
  <c r="CC12" i="177"/>
  <c r="CB12" i="177"/>
  <c r="BZ12" i="177"/>
  <c r="BY12" i="177"/>
  <c r="BX12" i="177"/>
  <c r="BW12" i="177"/>
  <c r="BU12" i="177"/>
  <c r="DO11" i="177"/>
  <c r="DN11" i="177"/>
  <c r="DM11" i="177"/>
  <c r="DB11" i="177"/>
  <c r="DA11" i="177"/>
  <c r="CZ11" i="177"/>
  <c r="CR11" i="177"/>
  <c r="CQ11" i="177"/>
  <c r="CP11" i="177"/>
  <c r="CO11" i="177"/>
  <c r="CN11" i="177"/>
  <c r="CM11" i="177"/>
  <c r="CL11" i="177"/>
  <c r="CK11" i="177"/>
  <c r="CJ11" i="177"/>
  <c r="CI11" i="177"/>
  <c r="CH11" i="177"/>
  <c r="CG11" i="177"/>
  <c r="CF11" i="177"/>
  <c r="CE11" i="177"/>
  <c r="CD11" i="177"/>
  <c r="CC11" i="177"/>
  <c r="CB11" i="177"/>
  <c r="BZ11" i="177"/>
  <c r="BY11" i="177"/>
  <c r="BX11" i="177"/>
  <c r="BW11" i="177"/>
  <c r="BU11" i="177"/>
  <c r="DO10" i="177"/>
  <c r="DN10" i="177"/>
  <c r="DM10" i="177"/>
  <c r="DB10" i="177"/>
  <c r="DA10" i="177"/>
  <c r="CZ10" i="177"/>
  <c r="CR10" i="177"/>
  <c r="CQ10" i="177"/>
  <c r="CP10" i="177"/>
  <c r="CO10" i="177"/>
  <c r="CN10" i="177"/>
  <c r="CM10" i="177"/>
  <c r="CL10" i="177"/>
  <c r="CK10" i="177"/>
  <c r="CJ10" i="177"/>
  <c r="CI10" i="177"/>
  <c r="CH10" i="177"/>
  <c r="CG10" i="177"/>
  <c r="CF10" i="177"/>
  <c r="CE10" i="177"/>
  <c r="CD10" i="177"/>
  <c r="CC10" i="177"/>
  <c r="CB10" i="177"/>
  <c r="BZ10" i="177"/>
  <c r="BY10" i="177"/>
  <c r="BX10" i="177"/>
  <c r="BW10" i="177"/>
  <c r="BU10" i="177"/>
  <c r="DO9" i="177"/>
  <c r="DN9" i="177"/>
  <c r="DM9" i="177"/>
  <c r="DB9" i="177"/>
  <c r="DA9" i="177"/>
  <c r="CZ9" i="177"/>
  <c r="CR9" i="177"/>
  <c r="CQ9" i="177"/>
  <c r="CP9" i="177"/>
  <c r="CO9" i="177"/>
  <c r="CN9" i="177"/>
  <c r="CM9" i="177"/>
  <c r="CL9" i="177"/>
  <c r="CK9" i="177"/>
  <c r="CJ9" i="177"/>
  <c r="CI9" i="177"/>
  <c r="CH9" i="177"/>
  <c r="CG9" i="177"/>
  <c r="CF9" i="177"/>
  <c r="CE9" i="177"/>
  <c r="CD9" i="177"/>
  <c r="CC9" i="177"/>
  <c r="CB9" i="177"/>
  <c r="BZ9" i="177"/>
  <c r="BY9" i="177"/>
  <c r="BX9" i="177"/>
  <c r="BW9" i="177"/>
  <c r="BU9" i="177"/>
  <c r="F30" i="176"/>
  <c r="F29" i="176"/>
  <c r="F28" i="176"/>
  <c r="F27" i="176"/>
  <c r="F26" i="176"/>
  <c r="F25" i="176"/>
  <c r="F24" i="176"/>
  <c r="F23" i="176"/>
  <c r="F22" i="176"/>
  <c r="F21" i="176"/>
  <c r="F20" i="176"/>
  <c r="F19" i="176"/>
  <c r="F18" i="176"/>
  <c r="F17" i="176"/>
  <c r="F16" i="176"/>
  <c r="F15" i="176"/>
  <c r="F14" i="176"/>
  <c r="F13" i="176"/>
  <c r="F12" i="176"/>
  <c r="F11" i="176"/>
  <c r="F10" i="176"/>
  <c r="F9" i="176"/>
  <c r="F8" i="176"/>
  <c r="F7" i="176"/>
  <c r="F6" i="176"/>
  <c r="G47" i="216" l="1"/>
  <c r="G21" i="216"/>
  <c r="G17" i="216" s="1"/>
  <c r="G12" i="216" l="1"/>
  <c r="G61" i="2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tc={97E2A4E1-183A-462B-9FB6-BD43D54799F0}</author>
    <author>tc={41525644-55E6-42A1-B87C-88622CABF71C}</author>
  </authors>
  <commentList>
    <comment ref="C45" authorId="0" shapeId="0" xr:uid="{97E2A4E1-183A-462B-9FB6-BD43D54799F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Bennes chantier</t>
      </text>
    </comment>
    <comment ref="C57" authorId="1" shapeId="0" xr:uid="{41525644-55E6-42A1-B87C-88622CABF71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Bennes chantier</t>
      </text>
    </comment>
  </commentList>
</comments>
</file>

<file path=xl/sharedStrings.xml><?xml version="1.0" encoding="utf-8"?>
<sst xmlns="http://schemas.openxmlformats.org/spreadsheetml/2006/main" count="1127" uniqueCount="447">
  <si>
    <t>Fenêtre</t>
  </si>
  <si>
    <t>Porte</t>
  </si>
  <si>
    <t>FACADES</t>
  </si>
  <si>
    <t>TOITURES</t>
  </si>
  <si>
    <t>INTERIEUR DES LOCAUX</t>
  </si>
  <si>
    <t>Repère</t>
  </si>
  <si>
    <t>Unités</t>
  </si>
  <si>
    <t>Frais généraux</t>
  </si>
  <si>
    <t>BAT A</t>
  </si>
  <si>
    <t>BAT D</t>
  </si>
  <si>
    <t>BAT F</t>
  </si>
  <si>
    <t>VIERGE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</si>
  <si>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</si>
  <si>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</si>
  <si>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</si>
  <si>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</si>
  <si>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</si>
  <si>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</si>
  <si>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</si>
  <si>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</si>
  <si>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</si>
  <si>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</si>
  <si>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F58</t>
  </si>
  <si>
    <t>F58a</t>
  </si>
  <si>
    <t>F58b</t>
  </si>
  <si>
    <t>F59</t>
  </si>
  <si>
    <t>F60</t>
  </si>
  <si>
    <t>F60a</t>
  </si>
  <si>
    <t>Toiture Edicule Escalier T01</t>
  </si>
  <si>
    <t>Toiture T02-1</t>
  </si>
  <si>
    <t>Toiture T02-2</t>
  </si>
  <si>
    <t>Toiture T02-3</t>
  </si>
  <si>
    <t>Toiture T02-4</t>
  </si>
  <si>
    <t>Toiture Edicule T03</t>
  </si>
  <si>
    <t>T04 Edicule Passerelle</t>
  </si>
  <si>
    <t>T05</t>
  </si>
  <si>
    <t>T06</t>
  </si>
  <si>
    <t>T07</t>
  </si>
  <si>
    <t>T08</t>
  </si>
  <si>
    <t>T09</t>
  </si>
  <si>
    <t>T10</t>
  </si>
  <si>
    <t>0B01</t>
  </si>
  <si>
    <t>0B02</t>
  </si>
  <si>
    <t>0B05</t>
  </si>
  <si>
    <t>0H02</t>
  </si>
  <si>
    <t>0H03</t>
  </si>
  <si>
    <t>0H05</t>
  </si>
  <si>
    <t>0H06</t>
  </si>
  <si>
    <t>0H07</t>
  </si>
  <si>
    <t>0H08</t>
  </si>
  <si>
    <t>0H09</t>
  </si>
  <si>
    <t>0H10</t>
  </si>
  <si>
    <t>0H11</t>
  </si>
  <si>
    <t>0H13</t>
  </si>
  <si>
    <t>0H16</t>
  </si>
  <si>
    <t>0H19</t>
  </si>
  <si>
    <t>0H20</t>
  </si>
  <si>
    <t>0B06</t>
  </si>
  <si>
    <t>0B08</t>
  </si>
  <si>
    <t>0B09</t>
  </si>
  <si>
    <t>0B10</t>
  </si>
  <si>
    <t>0B12</t>
  </si>
  <si>
    <t>0B14</t>
  </si>
  <si>
    <t>0B16</t>
  </si>
  <si>
    <t>0B17</t>
  </si>
  <si>
    <t>0B18</t>
  </si>
  <si>
    <t>0B19</t>
  </si>
  <si>
    <t>0B20</t>
  </si>
  <si>
    <t>0B22</t>
  </si>
  <si>
    <t>0B23</t>
  </si>
  <si>
    <t>0B24</t>
  </si>
  <si>
    <t>0B27</t>
  </si>
  <si>
    <t>0H01</t>
  </si>
  <si>
    <t>0H04</t>
  </si>
  <si>
    <t>0H14</t>
  </si>
  <si>
    <t>0H17</t>
  </si>
  <si>
    <t>0H18</t>
  </si>
  <si>
    <t>0B03</t>
  </si>
  <si>
    <t>0B04</t>
  </si>
  <si>
    <t>0B07</t>
  </si>
  <si>
    <t>Sous zone</t>
  </si>
  <si>
    <t>Description</t>
  </si>
  <si>
    <t>m²</t>
  </si>
  <si>
    <t>ml</t>
  </si>
  <si>
    <t>U</t>
  </si>
  <si>
    <t>Largeur (m)</t>
  </si>
  <si>
    <t>Hauteur (m)</t>
  </si>
  <si>
    <t>Type</t>
  </si>
  <si>
    <t>ELEMENTAIRE</t>
  </si>
  <si>
    <t>MATERNELLE</t>
  </si>
  <si>
    <t>GYMNASE</t>
  </si>
  <si>
    <t>RESTAURANT</t>
  </si>
  <si>
    <t>F9B</t>
  </si>
  <si>
    <t>F11</t>
  </si>
  <si>
    <t>F12</t>
  </si>
  <si>
    <t>F13</t>
  </si>
  <si>
    <t>F14</t>
  </si>
  <si>
    <t>Edicule toiture</t>
  </si>
  <si>
    <t>Préau</t>
  </si>
  <si>
    <t>F15</t>
  </si>
  <si>
    <t>F16</t>
  </si>
  <si>
    <t>F17</t>
  </si>
  <si>
    <t>F18</t>
  </si>
  <si>
    <t>F19</t>
  </si>
  <si>
    <t>F20</t>
  </si>
  <si>
    <t>F21</t>
  </si>
  <si>
    <t>F21B</t>
  </si>
  <si>
    <t>F22</t>
  </si>
  <si>
    <t>F23</t>
  </si>
  <si>
    <t>F24</t>
  </si>
  <si>
    <t>F25</t>
  </si>
  <si>
    <t>F26</t>
  </si>
  <si>
    <t>F27</t>
  </si>
  <si>
    <t>F28</t>
  </si>
  <si>
    <t>F29</t>
  </si>
  <si>
    <t>F30</t>
  </si>
  <si>
    <t>F31</t>
  </si>
  <si>
    <t>F32</t>
  </si>
  <si>
    <t>F33</t>
  </si>
  <si>
    <t>F34</t>
  </si>
  <si>
    <t>F35</t>
  </si>
  <si>
    <t>Toiture R+2</t>
  </si>
  <si>
    <t>Edicule R+2</t>
  </si>
  <si>
    <t>Edicule ascenseur</t>
  </si>
  <si>
    <t>Toiture RDC Ouest</t>
  </si>
  <si>
    <t>Toiture RDC Est</t>
  </si>
  <si>
    <t>Toiture R+1</t>
  </si>
  <si>
    <t>Salle de sport</t>
  </si>
  <si>
    <t>Annexe Nord</t>
  </si>
  <si>
    <t>Annexe Sud</t>
  </si>
  <si>
    <t>Chaufferie</t>
  </si>
  <si>
    <t>Local CTA</t>
  </si>
  <si>
    <t>Sous-sol</t>
  </si>
  <si>
    <t>Sanitaires RDC Ouest</t>
  </si>
  <si>
    <t>Bureaux RDC Est</t>
  </si>
  <si>
    <t>Sanitaires préau</t>
  </si>
  <si>
    <t>Cage d'escalier Ouest</t>
  </si>
  <si>
    <t>Cage d'escalier centrale</t>
  </si>
  <si>
    <t>Cage d'escalier Est</t>
  </si>
  <si>
    <t>Circulation RDC</t>
  </si>
  <si>
    <t>Circulation R+1</t>
  </si>
  <si>
    <t>Circulation R+2</t>
  </si>
  <si>
    <t>Salle 11</t>
  </si>
  <si>
    <t>Salle 12 (Direction)</t>
  </si>
  <si>
    <t>Salle 13</t>
  </si>
  <si>
    <t>Salle 14</t>
  </si>
  <si>
    <t>Salle 18</t>
  </si>
  <si>
    <t>Salle 19</t>
  </si>
  <si>
    <t>Mini mix</t>
  </si>
  <si>
    <t>Salle 103</t>
  </si>
  <si>
    <t>Salle 104</t>
  </si>
  <si>
    <t>Salle 105</t>
  </si>
  <si>
    <t>Salle 106</t>
  </si>
  <si>
    <t>Salle 108</t>
  </si>
  <si>
    <t>Salle 109</t>
  </si>
  <si>
    <t>Salle 110</t>
  </si>
  <si>
    <t>Salle 111</t>
  </si>
  <si>
    <t>Salle 204</t>
  </si>
  <si>
    <t>Salle 205</t>
  </si>
  <si>
    <t>Salle 206</t>
  </si>
  <si>
    <t>Salle 207</t>
  </si>
  <si>
    <t>Salle 209</t>
  </si>
  <si>
    <t>Salle 210</t>
  </si>
  <si>
    <t>Salle 211</t>
  </si>
  <si>
    <t>Salle 212</t>
  </si>
  <si>
    <t>Salle 213</t>
  </si>
  <si>
    <t>Sous sol</t>
  </si>
  <si>
    <t>Circulations RDC</t>
  </si>
  <si>
    <t>Circulations R+1</t>
  </si>
  <si>
    <t>Salle 01</t>
  </si>
  <si>
    <t>Salle 02</t>
  </si>
  <si>
    <t>Salle 03</t>
  </si>
  <si>
    <t>Salle 04</t>
  </si>
  <si>
    <t>Local ATSEM RDC</t>
  </si>
  <si>
    <t>Sanitaires Ouest</t>
  </si>
  <si>
    <t>Salle des maitres</t>
  </si>
  <si>
    <t>Bureau Dir.</t>
  </si>
  <si>
    <t>Salle évo. Centr.</t>
  </si>
  <si>
    <t>Vestiaires</t>
  </si>
  <si>
    <t>Sanitaires Est</t>
  </si>
  <si>
    <t>Salle évo. Est</t>
  </si>
  <si>
    <t>Local ATSEM R+1</t>
  </si>
  <si>
    <t>Sanitaires R+1</t>
  </si>
  <si>
    <t>Salle 107</t>
  </si>
  <si>
    <t>Cuisine</t>
  </si>
  <si>
    <t>Resto Maternelle</t>
  </si>
  <si>
    <t>Resto Elem.</t>
  </si>
  <si>
    <t>Locaux tech.</t>
  </si>
  <si>
    <t>MENUISERIES INTERIEURES EXISTANTES A DEPOSER</t>
  </si>
  <si>
    <t>Porte de placard</t>
  </si>
  <si>
    <t>Porte d'accès aux salles de classe</t>
  </si>
  <si>
    <t>Impostes vitrées au-dessus des portes</t>
  </si>
  <si>
    <t>Châssis fixes vitrés pour second jour</t>
  </si>
  <si>
    <t>MENUISERIES INTERIEURES NEUVES</t>
  </si>
  <si>
    <t>Porte de placard PF 1/2 h</t>
  </si>
  <si>
    <t>Porte d'accès aux salles de classe PF 1/2 h</t>
  </si>
  <si>
    <t>Châssis fixes bois vitrés PF 1/2 h pour second jour</t>
  </si>
  <si>
    <t>LIGNES VIERGES</t>
  </si>
  <si>
    <t> 1.5.2.1</t>
  </si>
  <si>
    <t>Hauteur totale de la salle (dalle à dalle)</t>
  </si>
  <si>
    <t>Longueur totale de la salle</t>
  </si>
  <si>
    <t>Surface des portes de placard existantes</t>
  </si>
  <si>
    <t>Surface des portes d'accès existantes</t>
  </si>
  <si>
    <t>Surface des impostes existantes</t>
  </si>
  <si>
    <t>Surface de châssis existants</t>
  </si>
  <si>
    <t>Nombre de porte à condamner - 0,93 x 2,03 m</t>
  </si>
  <si>
    <t>Surface des nouvelles portes de placard</t>
  </si>
  <si>
    <t>Surface des nouvelles portes d'accès aux salles</t>
  </si>
  <si>
    <t>Surface des nouveaux châssis</t>
  </si>
  <si>
    <t>Nombre de porte à créer - 0,93 x 2,03 m</t>
  </si>
  <si>
    <t>REHABILITATION DU SITE WALDECK-ROUSSEAU</t>
  </si>
  <si>
    <t>ROANNE (42)</t>
  </si>
  <si>
    <t>TOTAL</t>
  </si>
  <si>
    <t>ART.</t>
  </si>
  <si>
    <t>DESIGNATION DES OUVRAGES</t>
  </si>
  <si>
    <t>QTE</t>
  </si>
  <si>
    <t>Prix unitaires</t>
  </si>
  <si>
    <t>TOTAL HT</t>
  </si>
  <si>
    <t/>
  </si>
  <si>
    <t>Ens.</t>
  </si>
  <si>
    <t>TRANCHE FERME</t>
  </si>
  <si>
    <t>€ HT</t>
  </si>
  <si>
    <t>Point de départ chapitre 1 (case A1) - Copier/coller à droite pour avoir des chapitres complémentaires.</t>
  </si>
  <si>
    <t>Case</t>
  </si>
  <si>
    <t>Niv 1</t>
  </si>
  <si>
    <t>Niv 2</t>
  </si>
  <si>
    <t>Niv 3</t>
  </si>
  <si>
    <t>Niv 4</t>
  </si>
  <si>
    <t>Colonne et ligne de départ</t>
  </si>
  <si>
    <t>Nb de chapitre</t>
  </si>
  <si>
    <t>Niv. Titre</t>
  </si>
  <si>
    <t>T05a</t>
  </si>
  <si>
    <t>T06a</t>
  </si>
  <si>
    <t>Toiture Inclinée 1</t>
  </si>
  <si>
    <t>Toiture Inclinée 2</t>
  </si>
  <si>
    <t>Plinthes</t>
  </si>
  <si>
    <t>Ens</t>
  </si>
  <si>
    <t>BATIMENT ARCHIVES</t>
  </si>
  <si>
    <t>CURAGE</t>
  </si>
  <si>
    <t>Radiateurs 700x1000 mm</t>
  </si>
  <si>
    <t>Radiateurs 400x2000 mm</t>
  </si>
  <si>
    <t>Radiateurs 600x3000 mm</t>
  </si>
  <si>
    <t>Radiateurs 600x1500 mm</t>
  </si>
  <si>
    <t>Réseau Distribution</t>
  </si>
  <si>
    <t>Protection temporaire après curage des réseaux de ventilation en toiture terrasse</t>
  </si>
  <si>
    <t>6.1</t>
  </si>
  <si>
    <t>6.1.1</t>
  </si>
  <si>
    <t>6.2</t>
  </si>
  <si>
    <t>6.2.1</t>
  </si>
  <si>
    <t>6.2.2</t>
  </si>
  <si>
    <t>6.3</t>
  </si>
  <si>
    <t>6.3.1</t>
  </si>
  <si>
    <t>Dépose isolant existant</t>
  </si>
  <si>
    <t>Dépose Faux-plafonds existant</t>
  </si>
  <si>
    <t>Case à conserver vide</t>
  </si>
  <si>
    <t>Quantités</t>
  </si>
  <si>
    <t>TOTAL € HT</t>
  </si>
  <si>
    <t>F21b</t>
  </si>
  <si>
    <t>Repos</t>
  </si>
  <si>
    <t>Salle extension 01</t>
  </si>
  <si>
    <t>Salle extension 02</t>
  </si>
  <si>
    <t>Salle extension 03</t>
  </si>
  <si>
    <t>Salle extension 04</t>
  </si>
  <si>
    <t>OFFRE INITIALE - CHIFFRAGE LOTS TECHNIQUES</t>
  </si>
  <si>
    <t>SPL OSER : MPGP - GROUPE SCOLAIRE JEAN MOULIN</t>
  </si>
  <si>
    <t>VILLEURBANNE (69)</t>
  </si>
  <si>
    <r>
      <t>Maitre d'Ouvrage :</t>
    </r>
    <r>
      <rPr>
        <b/>
        <sz val="8"/>
        <color theme="1"/>
        <rFont val="PT Sans"/>
        <family val="2"/>
      </rPr>
      <t xml:space="preserve"> VILLE DE VILLEURBANNE</t>
    </r>
  </si>
  <si>
    <t> 1.5</t>
  </si>
  <si>
    <t>SECURITE INCENDIE ENTRE CLASSES ET CIRCULATIONS</t>
  </si>
  <si>
    <t>F1a</t>
  </si>
  <si>
    <t>F2a</t>
  </si>
  <si>
    <t>F2b</t>
  </si>
  <si>
    <t>F9a</t>
  </si>
  <si>
    <t>F12a</t>
  </si>
  <si>
    <t>F18a</t>
  </si>
  <si>
    <t>F19a</t>
  </si>
  <si>
    <t>F20a</t>
  </si>
  <si>
    <t>F21a</t>
  </si>
  <si>
    <t>F22a</t>
  </si>
  <si>
    <t>F23a</t>
  </si>
  <si>
    <t>F24a</t>
  </si>
  <si>
    <t>F25a</t>
  </si>
  <si>
    <t>F29a</t>
  </si>
  <si>
    <t>F31a</t>
  </si>
  <si>
    <t>F32a</t>
  </si>
  <si>
    <t>F33a</t>
  </si>
  <si>
    <t>F34a</t>
  </si>
  <si>
    <t>F35a</t>
  </si>
  <si>
    <t>F36</t>
  </si>
  <si>
    <t>F37</t>
  </si>
  <si>
    <t>F37a</t>
  </si>
  <si>
    <t>F38</t>
  </si>
  <si>
    <t>F38a</t>
  </si>
  <si>
    <t>F39</t>
  </si>
  <si>
    <t>F40</t>
  </si>
  <si>
    <t>F40a</t>
  </si>
  <si>
    <t>F41</t>
  </si>
  <si>
    <t>F42</t>
  </si>
  <si>
    <t>F43</t>
  </si>
  <si>
    <t>F44</t>
  </si>
  <si>
    <t>F45</t>
  </si>
  <si>
    <t>F45a</t>
  </si>
  <si>
    <t>F45b</t>
  </si>
  <si>
    <t>F46</t>
  </si>
  <si>
    <t>F47</t>
  </si>
  <si>
    <t>F48</t>
  </si>
  <si>
    <t>F49</t>
  </si>
  <si>
    <t>F50</t>
  </si>
  <si>
    <t>F61</t>
  </si>
  <si>
    <t>F62</t>
  </si>
  <si>
    <t>F63</t>
  </si>
  <si>
    <t>F51</t>
  </si>
  <si>
    <t>F52</t>
  </si>
  <si>
    <t>F52a</t>
  </si>
  <si>
    <t>F53</t>
  </si>
  <si>
    <t>F54</t>
  </si>
  <si>
    <t>F55</t>
  </si>
  <si>
    <t>F56</t>
  </si>
  <si>
    <t>F57</t>
  </si>
  <si>
    <t>0B21</t>
  </si>
  <si>
    <t>0H15</t>
  </si>
  <si>
    <t> 1.5.1</t>
  </si>
  <si>
    <t>ETUDE ET PREPARATION TECHNIQUE</t>
  </si>
  <si>
    <t> 1.5.1.1</t>
  </si>
  <si>
    <t>Réalisation d'un prototype complet</t>
  </si>
  <si>
    <t> 1.5.2</t>
  </si>
  <si>
    <t>FAUX PLAFOND</t>
  </si>
  <si>
    <t>Dépose/repose de faux plafond pour travaux de sécurité incendie</t>
  </si>
  <si>
    <t> 1.5.2.2</t>
  </si>
  <si>
    <t>Provision pour remplacement de faux plafond dans 3 salles de classe</t>
  </si>
  <si>
    <t> 1.5.3</t>
  </si>
  <si>
    <t>PLATRERIE</t>
  </si>
  <si>
    <t> 1.5.3.1</t>
  </si>
  <si>
    <t>Démolition de cloisons existantes (pour création de porte)</t>
  </si>
  <si>
    <t> 1.5.3.2</t>
  </si>
  <si>
    <t>Doublage CF 1h</t>
  </si>
  <si>
    <t> 1.5.3.3</t>
  </si>
  <si>
    <t>Cloison CF 1h</t>
  </si>
  <si>
    <t> 1.5.4</t>
  </si>
  <si>
    <t>MENUISERIE INTERIEURE</t>
  </si>
  <si>
    <t> 1.5.4.1</t>
  </si>
  <si>
    <t>Dépose des menuiseries intérieures existantes</t>
  </si>
  <si>
    <t> 1.5.4.2</t>
  </si>
  <si>
    <t>Portes et châssis neufs</t>
  </si>
  <si>
    <t> 1.5.4.3</t>
  </si>
  <si>
    <t>Plinthes bois</t>
  </si>
  <si>
    <t> 1.5.7.1</t>
  </si>
  <si>
    <t>Dépose de châssis existants - 1,50 x 0,60 m</t>
  </si>
  <si>
    <t>Repose de châssis existants - 1,50 x 0,60 m</t>
  </si>
  <si>
    <t> 1.5.5</t>
  </si>
  <si>
    <t>PEINTURE</t>
  </si>
  <si>
    <t> 1.5.5.1</t>
  </si>
  <si>
    <t>Support plâtre</t>
  </si>
  <si>
    <t> 1.5.5.2</t>
  </si>
  <si>
    <t>Support bois</t>
  </si>
  <si>
    <t>Portes</t>
  </si>
  <si>
    <t> 1.5.6</t>
  </si>
  <si>
    <t>ELECTRICITE</t>
  </si>
  <si>
    <t> 1.5.6.1</t>
  </si>
  <si>
    <t>Travaux d'adaptation/déplacement pour travaux de second œuvre</t>
  </si>
  <si>
    <t>Armoire électrique des salles de classes</t>
  </si>
  <si>
    <t>Interrupteurs</t>
  </si>
  <si>
    <t>Prises électriques</t>
  </si>
  <si>
    <t>Prises RJ45</t>
  </si>
  <si>
    <t>Goulotte informatique et courants forts</t>
  </si>
  <si>
    <t>Ensemble prises électriques + RJ45 pour poste de travail ordinateur</t>
  </si>
  <si>
    <t> 1.5.7</t>
  </si>
  <si>
    <t>PLOMBERIE</t>
  </si>
  <si>
    <t>Dépose/repose de lavabos</t>
  </si>
  <si>
    <t>TITRE 3</t>
  </si>
  <si>
    <t>Titre 4</t>
  </si>
  <si>
    <t>Titre 5</t>
  </si>
  <si>
    <t>DEPLOMBAGE</t>
  </si>
  <si>
    <t>DEPOSE D'ELEMENTS CONTENANT DU PLOMB</t>
  </si>
  <si>
    <t>Lisses métalliques en façades</t>
  </si>
  <si>
    <t> 1.5.1.2</t>
  </si>
  <si>
    <t>Verrières de façades</t>
  </si>
  <si>
    <t>1,07 x 6,55 m</t>
  </si>
  <si>
    <t>1,07 x 3,32 m</t>
  </si>
  <si>
    <t> 1.5.1.3</t>
  </si>
  <si>
    <t>Portes bois : 2,20 x 2,42 m</t>
  </si>
  <si>
    <t>VRD</t>
  </si>
  <si>
    <t>RESEAUX EXTERIEURS</t>
  </si>
  <si>
    <t>Diagnostic vidéo des réseaux EU/EP extérieurs (avant et après travaux)</t>
  </si>
  <si>
    <t>Hydrocurage des réseaux EU/EP extérieurs</t>
  </si>
  <si>
    <t>BATIMENT PRINCIPAL</t>
  </si>
  <si>
    <t>Cloisonnement et doublage existant</t>
  </si>
  <si>
    <t>Menuiseries Intérieurs cadres et portes</t>
  </si>
  <si>
    <t>Tapis de sol</t>
  </si>
  <si>
    <t>Faux-plafonds</t>
  </si>
  <si>
    <t>Sols souples</t>
  </si>
  <si>
    <t>Carrelage non amianté</t>
  </si>
  <si>
    <t xml:space="preserve">Faïence </t>
  </si>
  <si>
    <t>Menuiseries vitrées intérieurs</t>
  </si>
  <si>
    <t>Dépose intégrale des équipements électriques :
courant fort y compris armoire électrique et distribution
courant faible
Eclairage et commandes</t>
  </si>
  <si>
    <t>Dépose intégrale des équipements de chauffage</t>
  </si>
  <si>
    <t>Dépose intégrale des équipements de ventilation</t>
  </si>
  <si>
    <t>Equipements Sanitaires</t>
  </si>
  <si>
    <t>Tuyau alimentation Gaz</t>
  </si>
  <si>
    <t>Manutention/ Enlèvement de gravois/Bennes</t>
  </si>
  <si>
    <t>Dépose matériel divers</t>
  </si>
  <si>
    <t>INSTALLATION SPECIFIQUE DE CHANTIER</t>
  </si>
  <si>
    <t>Installation spécifique de chantier</t>
  </si>
  <si>
    <t>Dépose faux-plafonds extérieures</t>
  </si>
  <si>
    <t>Dépose équipements Sanitaires</t>
  </si>
  <si>
    <t>Dépose matériel génant</t>
  </si>
  <si>
    <t>Dépose de cloisonnement et doublage existant</t>
  </si>
  <si>
    <t>Faux-plafonds compris récupération des dalles en parfait état pour réemploi et stockage sur site.</t>
  </si>
  <si>
    <t>6.1.2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</si>
  <si>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</si>
  <si>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</si>
  <si>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</si>
  <si>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</si>
  <si>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</si>
  <si>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</si>
  <si>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</si>
  <si>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</si>
  <si>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</si>
  <si>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6.2.11.1</t>
  </si>
  <si>
    <t>6.2.11.2</t>
  </si>
  <si>
    <t>6.2.11.3</t>
  </si>
  <si>
    <t>Chaudière Gaz et Element en chaufferie
yc panoplie hydraulique
yc panoplie électrique</t>
  </si>
  <si>
    <t>Réseau de distribution et ensemble des émetteurs</t>
  </si>
  <si>
    <t>6.2.11.3.1</t>
  </si>
  <si>
    <t>6.2.11.3.2</t>
  </si>
  <si>
    <t>6.2.11.3.3</t>
  </si>
  <si>
    <t>6.2.11.3.4</t>
  </si>
  <si>
    <t>6.2.11.3.5</t>
  </si>
  <si>
    <t>6.2.12</t>
  </si>
  <si>
    <t>6.2.13</t>
  </si>
  <si>
    <t>6.2.14</t>
  </si>
  <si>
    <t>6.2.15</t>
  </si>
  <si>
    <t>6.2.15.1</t>
  </si>
  <si>
    <t>6.2.15.2</t>
  </si>
  <si>
    <t>6.2.16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</si>
  <si>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</si>
  <si>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</si>
  <si>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</si>
  <si>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</si>
  <si>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</si>
  <si>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</si>
  <si>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</si>
  <si>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</si>
  <si>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</si>
  <si>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Maitre d'Ouvrage : SGC PREFECTURE DE LA LOIRE</t>
  </si>
  <si>
    <t>LOT 3 - CURAGE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</si>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</sst>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_-* #,##0.00\ _€_-;\-* #,##0.00\ _€_-;_-* &quot;-&quot;??\ _€_-;_-@_-"/>
    <numFmt numFmtId="166" formatCode="_(&quot;€&quot;* #,##0.00_);_(&quot;€&quot;* \(#,##0.00\);_(&quot;€&quot;* &quot;-&quot;??_);_(@_)"/>
    <numFmt numFmtId="167" formatCode="#,##0.00\ &quot;€&quot;"/>
    <numFmt numFmtId="168" formatCode="_-* #,##0.00\ _F_-;\-* #,##0.00\ _F_-;_-* &quot;-&quot;??\ _F_-;_-@_-"/>
  </numFmts>
  <fonts count="24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10"/>
      <color theme="1"/>
      <name val="Tahoma"/>
      <family val="2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Tahoma"/>
      <family val="2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i/>
      <sz val="8"/>
      <color theme="1"/>
      <name val="PT Sans"/>
      <family val="2"/>
    </font>
    <font>
      <b/>
      <sz val="8"/>
      <color theme="6"/>
      <name val="PT Sans"/>
      <family val="2"/>
    </font>
    <font>
      <b/>
      <u/>
      <sz val="8"/>
      <color theme="6"/>
      <name val="PT Sans"/>
      <family val="2"/>
    </font>
    <font>
      <sz val="8"/>
      <color theme="6"/>
      <name val="PT Sans"/>
      <family val="2"/>
    </font>
    <font>
      <b/>
      <sz val="8"/>
      <color theme="0"/>
      <name val="PT Sans"/>
      <family val="2"/>
    </font>
    <font>
      <b/>
      <sz val="8"/>
      <color rgb="FFC00000"/>
      <name val="PT Sans"/>
      <family val="2"/>
    </font>
    <font>
      <sz val="8"/>
      <name val="PT Sans"/>
      <family val="2"/>
      <scheme val="minor"/>
    </font>
    <font>
      <b/>
      <sz val="20"/>
      <color rgb="FFC00000"/>
      <name val="PT Sans"/>
      <family val="2"/>
    </font>
    <font>
      <b/>
      <sz val="20"/>
      <color indexed="60"/>
      <name val="PT Sans"/>
      <family val="2"/>
    </font>
    <font>
      <sz val="8"/>
      <name val="PT Sans"/>
      <family val="2"/>
    </font>
    <font>
      <sz val="6"/>
      <color rgb="FF2E3464"/>
      <name val="PT Sans"/>
      <family val="2"/>
    </font>
    <font>
      <sz val="8"/>
      <color rgb="FF2E3464"/>
      <name val="PT Sans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75">
    <xf numFmtId="0" fontId="0" fillId="0" borderId="0" xfId="0"/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right" vertical="center" wrapText="1"/>
    </xf>
    <xf numFmtId="4" fontId="8" fillId="2" borderId="0" xfId="0" applyNumberFormat="1" applyFont="1" applyFill="1"/>
    <xf numFmtId="0" fontId="9" fillId="2" borderId="0" xfId="0" applyFont="1" applyFill="1" applyAlignment="1">
      <alignment horizontal="center" vertical="center" wrapText="1"/>
    </xf>
    <xf numFmtId="3" fontId="9" fillId="2" borderId="0" xfId="0" applyNumberFormat="1" applyFont="1" applyFill="1"/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3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12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/>
    <xf numFmtId="167" fontId="9" fillId="2" borderId="1" xfId="0" applyNumberFormat="1" applyFont="1" applyFill="1" applyBorder="1" applyAlignment="1">
      <alignment horizontal="right" vertical="center" wrapText="1"/>
    </xf>
    <xf numFmtId="2" fontId="8" fillId="2" borderId="6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/>
    </xf>
    <xf numFmtId="2" fontId="9" fillId="2" borderId="11" xfId="0" applyNumberFormat="1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 wrapText="1"/>
    </xf>
    <xf numFmtId="4" fontId="8" fillId="2" borderId="11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16" fillId="3" borderId="9" xfId="0" applyFont="1" applyFill="1" applyBorder="1" applyAlignment="1">
      <alignment vertical="center" wrapText="1"/>
    </xf>
    <xf numFmtId="0" fontId="16" fillId="3" borderId="8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right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8" fillId="4" borderId="8" xfId="0" applyFont="1" applyFill="1" applyBorder="1"/>
    <xf numFmtId="0" fontId="8" fillId="4" borderId="9" xfId="0" applyFont="1" applyFill="1" applyBorder="1"/>
    <xf numFmtId="0" fontId="8" fillId="4" borderId="10" xfId="0" applyFont="1" applyFill="1" applyBorder="1"/>
    <xf numFmtId="167" fontId="8" fillId="2" borderId="6" xfId="26" applyNumberFormat="1" applyFont="1" applyFill="1" applyBorder="1" applyAlignment="1">
      <alignment horizontal="right" vertical="center" wrapText="1"/>
    </xf>
    <xf numFmtId="167" fontId="8" fillId="2" borderId="6" xfId="26" applyNumberFormat="1" applyFont="1" applyFill="1" applyBorder="1" applyAlignment="1" applyProtection="1">
      <alignment horizontal="right" vertical="center" wrapText="1"/>
      <protection locked="0"/>
    </xf>
    <xf numFmtId="167" fontId="12" fillId="2" borderId="7" xfId="26" applyNumberFormat="1" applyFont="1" applyFill="1" applyBorder="1" applyAlignment="1" applyProtection="1">
      <alignment horizontal="right" vertical="center" wrapText="1"/>
      <protection locked="0"/>
    </xf>
    <xf numFmtId="167" fontId="12" fillId="2" borderId="7" xfId="26" applyNumberFormat="1" applyFont="1" applyFill="1" applyBorder="1" applyAlignment="1">
      <alignment horizontal="right" vertical="center" wrapText="1"/>
    </xf>
    <xf numFmtId="1" fontId="8" fillId="2" borderId="0" xfId="0" applyNumberFormat="1" applyFont="1" applyFill="1"/>
    <xf numFmtId="0" fontId="17" fillId="2" borderId="0" xfId="0" applyFont="1" applyFill="1" applyAlignment="1">
      <alignment horizontal="center"/>
    </xf>
    <xf numFmtId="0" fontId="17" fillId="2" borderId="0" xfId="0" applyFont="1" applyFill="1" applyAlignment="1">
      <alignment horizontal="left"/>
    </xf>
    <xf numFmtId="0" fontId="8" fillId="4" borderId="8" xfId="0" applyFont="1" applyFill="1" applyBorder="1" applyAlignment="1">
      <alignment horizontal="left"/>
    </xf>
    <xf numFmtId="0" fontId="8" fillId="4" borderId="10" xfId="0" applyFont="1" applyFill="1" applyBorder="1" applyAlignment="1">
      <alignment horizontal="left"/>
    </xf>
    <xf numFmtId="0" fontId="8" fillId="4" borderId="9" xfId="0" applyFont="1" applyFill="1" applyBorder="1" applyAlignment="1">
      <alignment horizontal="left"/>
    </xf>
    <xf numFmtId="3" fontId="8" fillId="2" borderId="7" xfId="0" applyNumberFormat="1" applyFont="1" applyFill="1" applyBorder="1"/>
    <xf numFmtId="0" fontId="8" fillId="2" borderId="12" xfId="0" applyFont="1" applyFill="1" applyBorder="1"/>
    <xf numFmtId="2" fontId="12" fillId="2" borderId="7" xfId="0" applyNumberFormat="1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1" fontId="14" fillId="2" borderId="9" xfId="0" applyNumberFormat="1" applyFont="1" applyFill="1" applyBorder="1" applyAlignment="1">
      <alignment horizontal="center" vertical="center" wrapText="1"/>
    </xf>
    <xf numFmtId="167" fontId="14" fillId="2" borderId="9" xfId="26" applyNumberFormat="1" applyFont="1" applyFill="1" applyBorder="1" applyAlignment="1" applyProtection="1">
      <alignment horizontal="right" vertical="center" wrapText="1"/>
      <protection locked="0"/>
    </xf>
    <xf numFmtId="167" fontId="14" fillId="2" borderId="9" xfId="26" applyNumberFormat="1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167" fontId="10" fillId="2" borderId="2" xfId="26" applyNumberFormat="1" applyFont="1" applyFill="1" applyBorder="1" applyAlignment="1" applyProtection="1">
      <alignment horizontal="right" vertical="center" wrapText="1"/>
      <protection locked="0"/>
    </xf>
    <xf numFmtId="167" fontId="10" fillId="2" borderId="2" xfId="26" applyNumberFormat="1" applyFont="1" applyFill="1" applyBorder="1" applyAlignment="1">
      <alignment horizontal="right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/>
    </xf>
    <xf numFmtId="0" fontId="8" fillId="5" borderId="0" xfId="0" applyFont="1" applyFill="1"/>
    <xf numFmtId="0" fontId="8" fillId="5" borderId="7" xfId="0" applyFont="1" applyFill="1" applyBorder="1"/>
    <xf numFmtId="1" fontId="15" fillId="4" borderId="1" xfId="0" applyNumberFormat="1" applyFont="1" applyFill="1" applyBorder="1" applyAlignment="1">
      <alignment horizontal="center" vertical="center" wrapText="1"/>
    </xf>
    <xf numFmtId="2" fontId="10" fillId="4" borderId="2" xfId="0" applyNumberFormat="1" applyFont="1" applyFill="1" applyBorder="1" applyAlignment="1">
      <alignment horizontal="center" vertical="center" wrapText="1"/>
    </xf>
    <xf numFmtId="2" fontId="8" fillId="4" borderId="6" xfId="0" applyNumberFormat="1" applyFont="1" applyFill="1" applyBorder="1" applyAlignment="1">
      <alignment horizontal="center" vertical="center" wrapText="1"/>
    </xf>
    <xf numFmtId="2" fontId="12" fillId="4" borderId="7" xfId="0" applyNumberFormat="1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Continuous" vertical="center" wrapText="1"/>
    </xf>
    <xf numFmtId="0" fontId="16" fillId="3" borderId="9" xfId="0" applyFont="1" applyFill="1" applyBorder="1" applyAlignment="1">
      <alignment horizontal="centerContinuous" vertical="center" wrapText="1"/>
    </xf>
    <xf numFmtId="0" fontId="16" fillId="3" borderId="10" xfId="0" applyFont="1" applyFill="1" applyBorder="1" applyAlignment="1">
      <alignment horizontal="centerContinuous" vertical="center" wrapText="1"/>
    </xf>
    <xf numFmtId="0" fontId="20" fillId="8" borderId="13" xfId="0" applyFont="1" applyFill="1" applyBorder="1" applyAlignment="1">
      <alignment horizontal="centerContinuous" vertical="center"/>
    </xf>
    <xf numFmtId="0" fontId="16" fillId="3" borderId="1" xfId="0" applyFont="1" applyFill="1" applyBorder="1" applyAlignment="1">
      <alignment horizontal="centerContinuous" vertical="center" wrapText="1"/>
    </xf>
    <xf numFmtId="0" fontId="20" fillId="9" borderId="0" xfId="0" applyFont="1" applyFill="1" applyAlignment="1">
      <alignment horizontal="centerContinuous" vertical="center"/>
    </xf>
    <xf numFmtId="0" fontId="19" fillId="7" borderId="13" xfId="0" applyFont="1" applyFill="1" applyBorder="1" applyAlignment="1">
      <alignment horizontal="centerContinuous" vertical="center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/>
    </xf>
    <xf numFmtId="167" fontId="14" fillId="2" borderId="10" xfId="26" applyNumberFormat="1" applyFont="1" applyFill="1" applyBorder="1" applyAlignment="1" applyProtection="1">
      <alignment horizontal="right" vertical="center" wrapText="1"/>
      <protection locked="0"/>
    </xf>
    <xf numFmtId="3" fontId="12" fillId="2" borderId="14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vertical="center" wrapText="1"/>
    </xf>
    <xf numFmtId="3" fontId="10" fillId="2" borderId="2" xfId="26" applyNumberFormat="1" applyFont="1" applyFill="1" applyBorder="1" applyAlignment="1" applyProtection="1">
      <alignment horizontal="center" vertical="center" wrapText="1"/>
      <protection locked="0"/>
    </xf>
    <xf numFmtId="3" fontId="8" fillId="2" borderId="6" xfId="26" applyNumberFormat="1" applyFont="1" applyFill="1" applyBorder="1" applyAlignment="1" applyProtection="1">
      <alignment horizontal="center" vertical="center" wrapText="1"/>
      <protection locked="0"/>
    </xf>
    <xf numFmtId="3" fontId="12" fillId="2" borderId="14" xfId="26" applyNumberFormat="1" applyFont="1" applyFill="1" applyBorder="1" applyAlignment="1" applyProtection="1">
      <alignment horizontal="center" vertical="center" wrapText="1"/>
      <protection locked="0"/>
    </xf>
    <xf numFmtId="2" fontId="8" fillId="2" borderId="6" xfId="0" applyNumberFormat="1" applyFont="1" applyFill="1" applyBorder="1" applyAlignment="1">
      <alignment horizontal="centerContinuous" vertical="center" wrapText="1"/>
    </xf>
    <xf numFmtId="2" fontId="8" fillId="4" borderId="6" xfId="0" applyNumberFormat="1" applyFont="1" applyFill="1" applyBorder="1" applyAlignment="1">
      <alignment horizontal="centerContinuous" vertical="center" wrapText="1"/>
    </xf>
    <xf numFmtId="0" fontId="8" fillId="8" borderId="0" xfId="0" applyFont="1" applyFill="1" applyAlignment="1">
      <alignment horizontal="centerContinuous" vertical="center"/>
    </xf>
    <xf numFmtId="0" fontId="13" fillId="2" borderId="10" xfId="0" applyFont="1" applyFill="1" applyBorder="1" applyAlignment="1">
      <alignment horizontal="left" vertical="center" wrapText="1"/>
    </xf>
    <xf numFmtId="2" fontId="8" fillId="6" borderId="6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Continuous"/>
    </xf>
    <xf numFmtId="1" fontId="15" fillId="2" borderId="8" xfId="0" applyNumberFormat="1" applyFont="1" applyFill="1" applyBorder="1" applyAlignment="1">
      <alignment horizontal="center" vertical="center" wrapText="1"/>
    </xf>
    <xf numFmtId="1" fontId="15" fillId="2" borderId="10" xfId="0" applyNumberFormat="1" applyFont="1" applyFill="1" applyBorder="1" applyAlignment="1">
      <alignment horizontal="center" vertical="center" wrapText="1"/>
    </xf>
    <xf numFmtId="1" fontId="15" fillId="4" borderId="19" xfId="0" applyNumberFormat="1" applyFont="1" applyFill="1" applyBorder="1" applyAlignment="1">
      <alignment horizontal="center" vertical="center" wrapText="1"/>
    </xf>
    <xf numFmtId="1" fontId="15" fillId="4" borderId="20" xfId="0" applyNumberFormat="1" applyFont="1" applyFill="1" applyBorder="1" applyAlignment="1">
      <alignment horizontal="center" vertical="center" wrapText="1"/>
    </xf>
    <xf numFmtId="1" fontId="15" fillId="2" borderId="19" xfId="0" applyNumberFormat="1" applyFont="1" applyFill="1" applyBorder="1" applyAlignment="1">
      <alignment horizontal="center" vertical="center" wrapText="1"/>
    </xf>
    <xf numFmtId="1" fontId="15" fillId="2" borderId="20" xfId="0" applyNumberFormat="1" applyFont="1" applyFill="1" applyBorder="1" applyAlignment="1">
      <alignment horizontal="center" vertical="center" wrapText="1"/>
    </xf>
    <xf numFmtId="1" fontId="15" fillId="10" borderId="27" xfId="0" applyNumberFormat="1" applyFont="1" applyFill="1" applyBorder="1" applyAlignment="1">
      <alignment horizontal="center" vertical="center" wrapText="1"/>
    </xf>
    <xf numFmtId="1" fontId="15" fillId="10" borderId="28" xfId="0" applyNumberFormat="1" applyFont="1" applyFill="1" applyBorder="1" applyAlignment="1">
      <alignment horizontal="center" vertical="center" wrapText="1"/>
    </xf>
    <xf numFmtId="1" fontId="15" fillId="10" borderId="18" xfId="0" applyNumberFormat="1" applyFont="1" applyFill="1" applyBorder="1" applyAlignment="1">
      <alignment horizontal="center" vertical="center" wrapText="1"/>
    </xf>
    <xf numFmtId="1" fontId="15" fillId="2" borderId="27" xfId="0" applyNumberFormat="1" applyFont="1" applyFill="1" applyBorder="1" applyAlignment="1">
      <alignment horizontal="center" vertical="center" wrapText="1"/>
    </xf>
    <xf numFmtId="1" fontId="15" fillId="2" borderId="28" xfId="0" applyNumberFormat="1" applyFont="1" applyFill="1" applyBorder="1" applyAlignment="1">
      <alignment horizontal="center" vertical="center" wrapText="1"/>
    </xf>
    <xf numFmtId="1" fontId="15" fillId="2" borderId="18" xfId="0" applyNumberFormat="1" applyFont="1" applyFill="1" applyBorder="1" applyAlignment="1">
      <alignment horizontal="center" vertical="center" wrapText="1"/>
    </xf>
    <xf numFmtId="1" fontId="15" fillId="4" borderId="27" xfId="0" applyNumberFormat="1" applyFont="1" applyFill="1" applyBorder="1" applyAlignment="1">
      <alignment horizontal="center" vertical="center" wrapText="1"/>
    </xf>
    <xf numFmtId="1" fontId="15" fillId="4" borderId="28" xfId="0" applyNumberFormat="1" applyFont="1" applyFill="1" applyBorder="1" applyAlignment="1">
      <alignment horizontal="center" vertical="center" wrapText="1"/>
    </xf>
    <xf numFmtId="1" fontId="15" fillId="4" borderId="18" xfId="0" applyNumberFormat="1" applyFont="1" applyFill="1" applyBorder="1" applyAlignment="1">
      <alignment horizontal="center" vertical="center" wrapText="1"/>
    </xf>
    <xf numFmtId="1" fontId="15" fillId="12" borderId="28" xfId="0" applyNumberFormat="1" applyFont="1" applyFill="1" applyBorder="1" applyAlignment="1">
      <alignment horizontal="center" vertical="center" wrapText="1"/>
    </xf>
    <xf numFmtId="1" fontId="15" fillId="0" borderId="28" xfId="0" applyNumberFormat="1" applyFont="1" applyBorder="1" applyAlignment="1">
      <alignment horizontal="center" vertical="center" wrapText="1"/>
    </xf>
    <xf numFmtId="0" fontId="20" fillId="8" borderId="0" xfId="0" applyFont="1" applyFill="1" applyAlignment="1">
      <alignment horizontal="center" vertical="center"/>
    </xf>
    <xf numFmtId="0" fontId="13" fillId="2" borderId="9" xfId="0" applyFont="1" applyFill="1" applyBorder="1" applyAlignment="1">
      <alignment horizontal="center" vertical="center" wrapText="1"/>
    </xf>
    <xf numFmtId="1" fontId="15" fillId="2" borderId="9" xfId="0" applyNumberFormat="1" applyFont="1" applyFill="1" applyBorder="1" applyAlignment="1">
      <alignment horizontal="center" vertical="center" wrapText="1"/>
    </xf>
    <xf numFmtId="167" fontId="15" fillId="2" borderId="9" xfId="26" applyNumberFormat="1" applyFont="1" applyFill="1" applyBorder="1" applyAlignment="1" applyProtection="1">
      <alignment horizontal="right" vertical="center" wrapText="1"/>
      <protection locked="0"/>
    </xf>
    <xf numFmtId="167" fontId="15" fillId="2" borderId="10" xfId="26" applyNumberFormat="1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7" fontId="8" fillId="2" borderId="2" xfId="26" applyNumberFormat="1" applyFont="1" applyFill="1" applyBorder="1" applyAlignment="1" applyProtection="1">
      <alignment horizontal="right" vertical="center" wrapText="1"/>
      <protection locked="0"/>
    </xf>
    <xf numFmtId="0" fontId="8" fillId="0" borderId="6" xfId="0" applyFont="1" applyBorder="1" applyAlignment="1">
      <alignment horizontal="left" vertical="center" wrapText="1"/>
    </xf>
    <xf numFmtId="167" fontId="8" fillId="0" borderId="6" xfId="26" applyNumberFormat="1" applyFont="1" applyFill="1" applyBorder="1" applyAlignment="1" applyProtection="1">
      <alignment horizontal="right" vertical="center" wrapText="1"/>
      <protection locked="0"/>
    </xf>
    <xf numFmtId="0" fontId="8" fillId="13" borderId="6" xfId="0" applyFont="1" applyFill="1" applyBorder="1" applyAlignment="1">
      <alignment horizontal="center" vertical="center" wrapText="1"/>
    </xf>
    <xf numFmtId="167" fontId="8" fillId="0" borderId="6" xfId="26" applyNumberFormat="1" applyFont="1" applyFill="1" applyBorder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  <xf numFmtId="167" fontId="12" fillId="2" borderId="6" xfId="26" applyNumberFormat="1" applyFont="1" applyFill="1" applyBorder="1" applyAlignment="1" applyProtection="1">
      <alignment horizontal="right" vertical="center" wrapText="1"/>
      <protection locked="0"/>
    </xf>
    <xf numFmtId="0" fontId="8" fillId="13" borderId="0" xfId="0" applyFont="1" applyFill="1"/>
    <xf numFmtId="0" fontId="8" fillId="0" borderId="4" xfId="0" applyFont="1" applyBorder="1" applyAlignment="1">
      <alignment horizontal="left" vertical="center" wrapText="1"/>
    </xf>
    <xf numFmtId="0" fontId="8" fillId="11" borderId="6" xfId="0" applyFont="1" applyFill="1" applyBorder="1" applyAlignment="1">
      <alignment horizontal="left" vertical="center" wrapText="1"/>
    </xf>
    <xf numFmtId="0" fontId="9" fillId="13" borderId="2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12" fillId="2" borderId="14" xfId="0" applyFont="1" applyFill="1" applyBorder="1" applyAlignment="1">
      <alignment horizontal="right" vertical="center" wrapText="1"/>
    </xf>
    <xf numFmtId="167" fontId="12" fillId="2" borderId="14" xfId="26" applyNumberFormat="1" applyFont="1" applyFill="1" applyBorder="1" applyAlignment="1">
      <alignment horizontal="right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167" fontId="12" fillId="2" borderId="14" xfId="26" applyNumberFormat="1" applyFont="1" applyFill="1" applyBorder="1" applyAlignment="1" applyProtection="1">
      <alignment horizontal="right" vertical="center" wrapText="1"/>
      <protection locked="0"/>
    </xf>
    <xf numFmtId="0" fontId="12" fillId="2" borderId="14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right" vertical="center" wrapText="1"/>
    </xf>
    <xf numFmtId="0" fontId="12" fillId="2" borderId="6" xfId="0" applyFont="1" applyFill="1" applyBorder="1" applyAlignment="1">
      <alignment horizontal="center" vertical="center" wrapText="1"/>
    </xf>
    <xf numFmtId="167" fontId="12" fillId="0" borderId="6" xfId="26" applyNumberFormat="1" applyFont="1" applyFill="1" applyBorder="1" applyAlignment="1" applyProtection="1">
      <alignment horizontal="right" vertical="center" wrapText="1"/>
      <protection locked="0"/>
    </xf>
    <xf numFmtId="0" fontId="12" fillId="0" borderId="15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13" borderId="4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13" borderId="6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20" fillId="8" borderId="23" xfId="0" applyFont="1" applyFill="1" applyBorder="1" applyAlignment="1">
      <alignment horizontal="center" vertical="center"/>
    </xf>
    <xf numFmtId="0" fontId="20" fillId="9" borderId="13" xfId="0" applyFont="1" applyFill="1" applyBorder="1" applyAlignment="1">
      <alignment horizontal="center" vertical="center"/>
    </xf>
    <xf numFmtId="0" fontId="19" fillId="7" borderId="0" xfId="0" applyFont="1" applyFill="1" applyAlignment="1">
      <alignment horizontal="center" vertical="center"/>
    </xf>
    <xf numFmtId="0" fontId="16" fillId="3" borderId="22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16" fillId="3" borderId="29" xfId="0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</cellXfs>
  <cellStyles count="27">
    <cellStyle name="Lien hypertexte 2" xfId="1" xr:uid="{00000000-0005-0000-0000-000000000000}"/>
    <cellStyle name="Lien hypertexte 3" xfId="2" xr:uid="{00000000-0005-0000-0000-000001000000}"/>
    <cellStyle name="Milliers 2" xfId="3" xr:uid="{00000000-0005-0000-0000-000002000000}"/>
    <cellStyle name="Milliers 2 2" xfId="4" xr:uid="{00000000-0005-0000-0000-000003000000}"/>
    <cellStyle name="Milliers 3" xfId="5" xr:uid="{00000000-0005-0000-0000-000004000000}"/>
    <cellStyle name="Milliers 4" xfId="6" xr:uid="{00000000-0005-0000-0000-000005000000}"/>
    <cellStyle name="Monétaire" xfId="26" builtinId="4"/>
    <cellStyle name="Monétaire 10" xfId="7" xr:uid="{00000000-0005-0000-0000-000007000000}"/>
    <cellStyle name="Monétaire 2" xfId="8" xr:uid="{00000000-0005-0000-0000-000008000000}"/>
    <cellStyle name="Normal" xfId="0" builtinId="0"/>
    <cellStyle name="Normal 2" xfId="9" xr:uid="{00000000-0005-0000-0000-00000A000000}"/>
    <cellStyle name="Normal 2 2" xfId="10" xr:uid="{00000000-0005-0000-0000-00000B000000}"/>
    <cellStyle name="Normal 2 2 2" xfId="11" xr:uid="{00000000-0005-0000-0000-00000C000000}"/>
    <cellStyle name="Normal 2 2 3" xfId="12" xr:uid="{00000000-0005-0000-0000-00000D000000}"/>
    <cellStyle name="Normal 2 2 4" xfId="13" xr:uid="{00000000-0005-0000-0000-00000E000000}"/>
    <cellStyle name="Normal 2 2 5" xfId="14" xr:uid="{00000000-0005-0000-0000-00000F000000}"/>
    <cellStyle name="Normal 2 3" xfId="15" xr:uid="{00000000-0005-0000-0000-000010000000}"/>
    <cellStyle name="Normal 2 3 2" xfId="16" xr:uid="{00000000-0005-0000-0000-000011000000}"/>
    <cellStyle name="Normal 2 4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5" xfId="22" xr:uid="{00000000-0005-0000-0000-000017000000}"/>
    <cellStyle name="Normal 7" xfId="23" xr:uid="{00000000-0005-0000-0000-000018000000}"/>
    <cellStyle name="Pourcentage 2" xfId="24" xr:uid="{00000000-0005-0000-0000-00001A000000}"/>
    <cellStyle name="Pourcentage 3" xfId="25" xr:uid="{00000000-0005-0000-0000-00001B000000}"/>
  </cellStyles>
  <dxfs count="0"/>
  <tableStyles count="0" defaultTableStyle="TableStyleMedium9" defaultPivotStyle="PivotStyleLight16"/>
  <colors>
    <mruColors>
      <color rgb="FFFEFB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Button" lockText="1"/>
</file>

<file path=xl/ctrlProps/ctrlProp1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20.xml><?xml version="1.0" encoding="utf-8"?>
<formControlPr xmlns="http://schemas.microsoft.com/office/spreadsheetml/2009/9/main" objectType="Button" lockText="1"/>
</file>

<file path=xl/ctrlProps/ctrlProp21.xml><?xml version="1.0" encoding="utf-8"?>
<formControlPr xmlns="http://schemas.microsoft.com/office/spreadsheetml/2009/9/main" objectType="Button" lockText="1"/>
</file>

<file path=xl/ctrlProps/ctrlProp22.xml><?xml version="1.0" encoding="utf-8"?>
<formControlPr xmlns="http://schemas.microsoft.com/office/spreadsheetml/2009/9/main" objectType="Button" lockText="1"/>
</file>

<file path=xl/ctrlProps/ctrlProp23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9</xdr:row>
          <xdr:rowOff>19050</xdr:rowOff>
        </xdr:from>
        <xdr:to>
          <xdr:col>0</xdr:col>
          <xdr:colOff>238125</xdr:colOff>
          <xdr:row>9</xdr:row>
          <xdr:rowOff>266700</xdr:rowOff>
        </xdr:to>
        <xdr:sp macro="" textlink="">
          <xdr:nvSpPr>
            <xdr:cNvPr id="351233" name="Button 1" hidden="1">
              <a:extLst>
                <a:ext uri="{63B3BB69-23CF-44E3-9099-C40C66FF867C}">
                  <a14:compatExt spid="_x0000_s351233"/>
                </a:ext>
                <a:ext uri="{FF2B5EF4-FFF2-40B4-BE49-F238E27FC236}">
                  <a16:creationId xmlns:a16="http://schemas.microsoft.com/office/drawing/2014/main" id="{00000000-0008-0000-0400-0000015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38100</xdr:colOff>
      <xdr:row>0</xdr:row>
      <xdr:rowOff>53340</xdr:rowOff>
    </xdr:from>
    <xdr:to>
      <xdr:col>2</xdr:col>
      <xdr:colOff>1906952</xdr:colOff>
      <xdr:row>6</xdr:row>
      <xdr:rowOff>39675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7C02DB-8E80-4289-9AF1-990C305551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196340"/>
          <a:ext cx="2392727" cy="8435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18506</xdr:colOff>
      <xdr:row>8</xdr:row>
      <xdr:rowOff>0</xdr:rowOff>
    </xdr:from>
    <xdr:to>
      <xdr:col>2</xdr:col>
      <xdr:colOff>1058550</xdr:colOff>
      <xdr:row>12</xdr:row>
      <xdr:rowOff>54805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04256" y="0"/>
          <a:ext cx="1649644" cy="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17</xdr:row>
          <xdr:rowOff>19050</xdr:rowOff>
        </xdr:from>
        <xdr:to>
          <xdr:col>0</xdr:col>
          <xdr:colOff>238125</xdr:colOff>
          <xdr:row>17</xdr:row>
          <xdr:rowOff>266700</xdr:rowOff>
        </xdr:to>
        <xdr:sp macro="" textlink="">
          <xdr:nvSpPr>
            <xdr:cNvPr id="103425" name="Button 1" hidden="1">
              <a:extLst>
                <a:ext uri="{63B3BB69-23CF-44E3-9099-C40C66FF867C}">
                  <a14:compatExt spid="_x0000_s103425"/>
                </a:ext>
                <a:ext uri="{FF2B5EF4-FFF2-40B4-BE49-F238E27FC236}">
                  <a16:creationId xmlns:a16="http://schemas.microsoft.com/office/drawing/2014/main" id="{00000000-0008-0000-1100-000001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14</xdr:row>
          <xdr:rowOff>28575</xdr:rowOff>
        </xdr:from>
        <xdr:to>
          <xdr:col>9</xdr:col>
          <xdr:colOff>0</xdr:colOff>
          <xdr:row>16</xdr:row>
          <xdr:rowOff>66675</xdr:rowOff>
        </xdr:to>
        <xdr:sp macro="" textlink="">
          <xdr:nvSpPr>
            <xdr:cNvPr id="103426" name="Button 2" hidden="1">
              <a:extLst>
                <a:ext uri="{63B3BB69-23CF-44E3-9099-C40C66FF867C}">
                  <a14:compatExt spid="_x0000_s103426"/>
                </a:ext>
                <a:ext uri="{FF2B5EF4-FFF2-40B4-BE49-F238E27FC236}">
                  <a16:creationId xmlns:a16="http://schemas.microsoft.com/office/drawing/2014/main" id="{00000000-0008-0000-1100-000002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Générer la DPGF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14</xdr:row>
          <xdr:rowOff>28575</xdr:rowOff>
        </xdr:from>
        <xdr:to>
          <xdr:col>10</xdr:col>
          <xdr:colOff>66675</xdr:colOff>
          <xdr:row>16</xdr:row>
          <xdr:rowOff>66675</xdr:rowOff>
        </xdr:to>
        <xdr:sp macro="" textlink="">
          <xdr:nvSpPr>
            <xdr:cNvPr id="103427" name="Button 3" hidden="1">
              <a:extLst>
                <a:ext uri="{63B3BB69-23CF-44E3-9099-C40C66FF867C}">
                  <a14:compatExt spid="_x0000_s103427"/>
                </a:ext>
                <a:ext uri="{FF2B5EF4-FFF2-40B4-BE49-F238E27FC236}">
                  <a16:creationId xmlns:a16="http://schemas.microsoft.com/office/drawing/2014/main" id="{00000000-0008-0000-1100-000003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Générer ACT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19050</xdr:colOff>
          <xdr:row>11</xdr:row>
          <xdr:rowOff>76200</xdr:rowOff>
        </xdr:from>
        <xdr:to>
          <xdr:col>10</xdr:col>
          <xdr:colOff>66675</xdr:colOff>
          <xdr:row>13</xdr:row>
          <xdr:rowOff>85725</xdr:rowOff>
        </xdr:to>
        <xdr:sp macro="" textlink="">
          <xdr:nvSpPr>
            <xdr:cNvPr id="103428" name="Button 4" hidden="1">
              <a:extLst>
                <a:ext uri="{63B3BB69-23CF-44E3-9099-C40C66FF867C}">
                  <a14:compatExt spid="_x0000_s103428"/>
                </a:ext>
                <a:ext uri="{FF2B5EF4-FFF2-40B4-BE49-F238E27FC236}">
                  <a16:creationId xmlns:a16="http://schemas.microsoft.com/office/drawing/2014/main" id="{00000000-0008-0000-1100-000004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Mise en forme des lignes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8</xdr:row>
          <xdr:rowOff>38100</xdr:rowOff>
        </xdr:from>
        <xdr:to>
          <xdr:col>10</xdr:col>
          <xdr:colOff>76200</xdr:colOff>
          <xdr:row>10</xdr:row>
          <xdr:rowOff>133350</xdr:rowOff>
        </xdr:to>
        <xdr:sp macro="" textlink="">
          <xdr:nvSpPr>
            <xdr:cNvPr id="103429" name="Button 5" hidden="1">
              <a:extLst>
                <a:ext uri="{63B3BB69-23CF-44E3-9099-C40C66FF867C}">
                  <a14:compatExt spid="_x0000_s103429"/>
                </a:ext>
                <a:ext uri="{FF2B5EF4-FFF2-40B4-BE49-F238E27FC236}">
                  <a16:creationId xmlns:a16="http://schemas.microsoft.com/office/drawing/2014/main" id="{00000000-0008-0000-1100-000005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Ajouter/supprimer les colonnes TVA et TOTAL € TTC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47625</xdr:colOff>
          <xdr:row>5</xdr:row>
          <xdr:rowOff>66675</xdr:rowOff>
        </xdr:from>
        <xdr:to>
          <xdr:col>10</xdr:col>
          <xdr:colOff>95250</xdr:colOff>
          <xdr:row>7</xdr:row>
          <xdr:rowOff>114300</xdr:rowOff>
        </xdr:to>
        <xdr:sp macro="" textlink="">
          <xdr:nvSpPr>
            <xdr:cNvPr id="103430" name="Button 6" hidden="1">
              <a:extLst>
                <a:ext uri="{63B3BB69-23CF-44E3-9099-C40C66FF867C}">
                  <a14:compatExt spid="_x0000_s103430"/>
                </a:ext>
                <a:ext uri="{FF2B5EF4-FFF2-40B4-BE49-F238E27FC236}">
                  <a16:creationId xmlns:a16="http://schemas.microsoft.com/office/drawing/2014/main" id="{00000000-0008-0000-1100-000006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Ajouter/supprimer colonne quantités entreprises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14</xdr:row>
          <xdr:rowOff>28575</xdr:rowOff>
        </xdr:from>
        <xdr:to>
          <xdr:col>9</xdr:col>
          <xdr:colOff>0</xdr:colOff>
          <xdr:row>16</xdr:row>
          <xdr:rowOff>66675</xdr:rowOff>
        </xdr:to>
        <xdr:sp macro="" textlink="">
          <xdr:nvSpPr>
            <xdr:cNvPr id="103431" name="Button 7" hidden="1">
              <a:extLst>
                <a:ext uri="{63B3BB69-23CF-44E3-9099-C40C66FF867C}">
                  <a14:compatExt spid="_x0000_s103431"/>
                </a:ext>
                <a:ext uri="{FF2B5EF4-FFF2-40B4-BE49-F238E27FC236}">
                  <a16:creationId xmlns:a16="http://schemas.microsoft.com/office/drawing/2014/main" id="{00000000-0008-0000-1100-000007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Générer la DPGF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14</xdr:row>
          <xdr:rowOff>28575</xdr:rowOff>
        </xdr:from>
        <xdr:to>
          <xdr:col>10</xdr:col>
          <xdr:colOff>66675</xdr:colOff>
          <xdr:row>16</xdr:row>
          <xdr:rowOff>66675</xdr:rowOff>
        </xdr:to>
        <xdr:sp macro="" textlink="">
          <xdr:nvSpPr>
            <xdr:cNvPr id="103432" name="Button 8" hidden="1">
              <a:extLst>
                <a:ext uri="{63B3BB69-23CF-44E3-9099-C40C66FF867C}">
                  <a14:compatExt spid="_x0000_s103432"/>
                </a:ext>
                <a:ext uri="{FF2B5EF4-FFF2-40B4-BE49-F238E27FC236}">
                  <a16:creationId xmlns:a16="http://schemas.microsoft.com/office/drawing/2014/main" id="{00000000-0008-0000-1100-000008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Générer ACT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14</xdr:row>
          <xdr:rowOff>28575</xdr:rowOff>
        </xdr:from>
        <xdr:to>
          <xdr:col>9</xdr:col>
          <xdr:colOff>0</xdr:colOff>
          <xdr:row>16</xdr:row>
          <xdr:rowOff>66675</xdr:rowOff>
        </xdr:to>
        <xdr:sp macro="" textlink="">
          <xdr:nvSpPr>
            <xdr:cNvPr id="103433" name="Button 9" hidden="1">
              <a:extLst>
                <a:ext uri="{63B3BB69-23CF-44E3-9099-C40C66FF867C}">
                  <a14:compatExt spid="_x0000_s103433"/>
                </a:ext>
                <a:ext uri="{FF2B5EF4-FFF2-40B4-BE49-F238E27FC236}">
                  <a16:creationId xmlns:a16="http://schemas.microsoft.com/office/drawing/2014/main" id="{00000000-0008-0000-1100-000009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Générer la DPGF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66675</xdr:colOff>
          <xdr:row>14</xdr:row>
          <xdr:rowOff>28575</xdr:rowOff>
        </xdr:from>
        <xdr:to>
          <xdr:col>9</xdr:col>
          <xdr:colOff>66675</xdr:colOff>
          <xdr:row>16</xdr:row>
          <xdr:rowOff>66675</xdr:rowOff>
        </xdr:to>
        <xdr:sp macro="" textlink="">
          <xdr:nvSpPr>
            <xdr:cNvPr id="103434" name="Button 10" hidden="1">
              <a:extLst>
                <a:ext uri="{63B3BB69-23CF-44E3-9099-C40C66FF867C}">
                  <a14:compatExt spid="_x0000_s103434"/>
                </a:ext>
                <a:ext uri="{FF2B5EF4-FFF2-40B4-BE49-F238E27FC236}">
                  <a16:creationId xmlns:a16="http://schemas.microsoft.com/office/drawing/2014/main" id="{00000000-0008-0000-1100-00000A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Générer ACT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18506</xdr:colOff>
      <xdr:row>8</xdr:row>
      <xdr:rowOff>0</xdr:rowOff>
    </xdr:from>
    <xdr:to>
      <xdr:col>2</xdr:col>
      <xdr:colOff>1058550</xdr:colOff>
      <xdr:row>12</xdr:row>
      <xdr:rowOff>54805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04256" y="0"/>
          <a:ext cx="1649644" cy="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17</xdr:row>
          <xdr:rowOff>19050</xdr:rowOff>
        </xdr:from>
        <xdr:to>
          <xdr:col>0</xdr:col>
          <xdr:colOff>238125</xdr:colOff>
          <xdr:row>17</xdr:row>
          <xdr:rowOff>266700</xdr:rowOff>
        </xdr:to>
        <xdr:sp macro="" textlink="">
          <xdr:nvSpPr>
            <xdr:cNvPr id="118785" name="Button 1" hidden="1">
              <a:extLst>
                <a:ext uri="{63B3BB69-23CF-44E3-9099-C40C66FF867C}">
                  <a14:compatExt spid="_x0000_s118785"/>
                </a:ext>
                <a:ext uri="{FF2B5EF4-FFF2-40B4-BE49-F238E27FC236}">
                  <a16:creationId xmlns:a16="http://schemas.microsoft.com/office/drawing/2014/main" id="{00000000-0008-0000-1200-000001D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14</xdr:row>
          <xdr:rowOff>28575</xdr:rowOff>
        </xdr:from>
        <xdr:to>
          <xdr:col>9</xdr:col>
          <xdr:colOff>0</xdr:colOff>
          <xdr:row>16</xdr:row>
          <xdr:rowOff>66675</xdr:rowOff>
        </xdr:to>
        <xdr:sp macro="" textlink="">
          <xdr:nvSpPr>
            <xdr:cNvPr id="118786" name="Button 2" hidden="1">
              <a:extLst>
                <a:ext uri="{63B3BB69-23CF-44E3-9099-C40C66FF867C}">
                  <a14:compatExt spid="_x0000_s118786"/>
                </a:ext>
                <a:ext uri="{FF2B5EF4-FFF2-40B4-BE49-F238E27FC236}">
                  <a16:creationId xmlns:a16="http://schemas.microsoft.com/office/drawing/2014/main" id="{00000000-0008-0000-1200-000002D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Générer la DPGF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14</xdr:row>
          <xdr:rowOff>28575</xdr:rowOff>
        </xdr:from>
        <xdr:to>
          <xdr:col>10</xdr:col>
          <xdr:colOff>66675</xdr:colOff>
          <xdr:row>16</xdr:row>
          <xdr:rowOff>66675</xdr:rowOff>
        </xdr:to>
        <xdr:sp macro="" textlink="">
          <xdr:nvSpPr>
            <xdr:cNvPr id="118787" name="Button 3" hidden="1">
              <a:extLst>
                <a:ext uri="{63B3BB69-23CF-44E3-9099-C40C66FF867C}">
                  <a14:compatExt spid="_x0000_s118787"/>
                </a:ext>
                <a:ext uri="{FF2B5EF4-FFF2-40B4-BE49-F238E27FC236}">
                  <a16:creationId xmlns:a16="http://schemas.microsoft.com/office/drawing/2014/main" id="{00000000-0008-0000-1200-000003D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Générer ACT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19050</xdr:colOff>
          <xdr:row>11</xdr:row>
          <xdr:rowOff>76200</xdr:rowOff>
        </xdr:from>
        <xdr:to>
          <xdr:col>10</xdr:col>
          <xdr:colOff>66675</xdr:colOff>
          <xdr:row>13</xdr:row>
          <xdr:rowOff>85725</xdr:rowOff>
        </xdr:to>
        <xdr:sp macro="" textlink="">
          <xdr:nvSpPr>
            <xdr:cNvPr id="118788" name="Button 4" hidden="1">
              <a:extLst>
                <a:ext uri="{63B3BB69-23CF-44E3-9099-C40C66FF867C}">
                  <a14:compatExt spid="_x0000_s118788"/>
                </a:ext>
                <a:ext uri="{FF2B5EF4-FFF2-40B4-BE49-F238E27FC236}">
                  <a16:creationId xmlns:a16="http://schemas.microsoft.com/office/drawing/2014/main" id="{00000000-0008-0000-1200-000004D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Mise en forme des lignes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8</xdr:row>
          <xdr:rowOff>38100</xdr:rowOff>
        </xdr:from>
        <xdr:to>
          <xdr:col>10</xdr:col>
          <xdr:colOff>76200</xdr:colOff>
          <xdr:row>10</xdr:row>
          <xdr:rowOff>133350</xdr:rowOff>
        </xdr:to>
        <xdr:sp macro="" textlink="">
          <xdr:nvSpPr>
            <xdr:cNvPr id="118789" name="Button 5" hidden="1">
              <a:extLst>
                <a:ext uri="{63B3BB69-23CF-44E3-9099-C40C66FF867C}">
                  <a14:compatExt spid="_x0000_s118789"/>
                </a:ext>
                <a:ext uri="{FF2B5EF4-FFF2-40B4-BE49-F238E27FC236}">
                  <a16:creationId xmlns:a16="http://schemas.microsoft.com/office/drawing/2014/main" id="{00000000-0008-0000-1200-000005D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Ajouter/supprimer les colonnes TVA et TOTAL € TTC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47625</xdr:colOff>
          <xdr:row>5</xdr:row>
          <xdr:rowOff>66675</xdr:rowOff>
        </xdr:from>
        <xdr:to>
          <xdr:col>10</xdr:col>
          <xdr:colOff>95250</xdr:colOff>
          <xdr:row>7</xdr:row>
          <xdr:rowOff>114300</xdr:rowOff>
        </xdr:to>
        <xdr:sp macro="" textlink="">
          <xdr:nvSpPr>
            <xdr:cNvPr id="118790" name="Button 6" hidden="1">
              <a:extLst>
                <a:ext uri="{63B3BB69-23CF-44E3-9099-C40C66FF867C}">
                  <a14:compatExt spid="_x0000_s118790"/>
                </a:ext>
                <a:ext uri="{FF2B5EF4-FFF2-40B4-BE49-F238E27FC236}">
                  <a16:creationId xmlns:a16="http://schemas.microsoft.com/office/drawing/2014/main" id="{00000000-0008-0000-1200-000006D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Ajouter/supprimer colonne quantités entreprises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18506</xdr:colOff>
      <xdr:row>8</xdr:row>
      <xdr:rowOff>0</xdr:rowOff>
    </xdr:from>
    <xdr:to>
      <xdr:col>2</xdr:col>
      <xdr:colOff>1058550</xdr:colOff>
      <xdr:row>12</xdr:row>
      <xdr:rowOff>54805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04256" y="0"/>
          <a:ext cx="1649644" cy="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17</xdr:row>
          <xdr:rowOff>19050</xdr:rowOff>
        </xdr:from>
        <xdr:to>
          <xdr:col>0</xdr:col>
          <xdr:colOff>238125</xdr:colOff>
          <xdr:row>17</xdr:row>
          <xdr:rowOff>266700</xdr:rowOff>
        </xdr:to>
        <xdr:sp macro="" textlink="">
          <xdr:nvSpPr>
            <xdr:cNvPr id="104449" name="Button 1" hidden="1">
              <a:extLst>
                <a:ext uri="{63B3BB69-23CF-44E3-9099-C40C66FF867C}">
                  <a14:compatExt spid="_x0000_s104449"/>
                </a:ext>
                <a:ext uri="{FF2B5EF4-FFF2-40B4-BE49-F238E27FC236}">
                  <a16:creationId xmlns:a16="http://schemas.microsoft.com/office/drawing/2014/main" id="{00000000-0008-0000-1300-0000019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fr-FR" sz="600" b="0" i="0" u="none" strike="noStrike" baseline="0">
                  <a:solidFill>
                    <a:srgbClr val="2E3464"/>
                  </a:solidFill>
                  <a:latin typeface="PT Sans"/>
                </a:rPr>
                <a:t>Niv. Titre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14</xdr:row>
          <xdr:rowOff>28575</xdr:rowOff>
        </xdr:from>
        <xdr:to>
          <xdr:col>9</xdr:col>
          <xdr:colOff>0</xdr:colOff>
          <xdr:row>16</xdr:row>
          <xdr:rowOff>66675</xdr:rowOff>
        </xdr:to>
        <xdr:sp macro="" textlink="">
          <xdr:nvSpPr>
            <xdr:cNvPr id="104450" name="Button 2" hidden="1">
              <a:extLst>
                <a:ext uri="{63B3BB69-23CF-44E3-9099-C40C66FF867C}">
                  <a14:compatExt spid="_x0000_s104450"/>
                </a:ext>
                <a:ext uri="{FF2B5EF4-FFF2-40B4-BE49-F238E27FC236}">
                  <a16:creationId xmlns:a16="http://schemas.microsoft.com/office/drawing/2014/main" id="{00000000-0008-0000-1300-0000029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Générer la DPGF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14</xdr:row>
          <xdr:rowOff>28575</xdr:rowOff>
        </xdr:from>
        <xdr:to>
          <xdr:col>10</xdr:col>
          <xdr:colOff>66675</xdr:colOff>
          <xdr:row>16</xdr:row>
          <xdr:rowOff>66675</xdr:rowOff>
        </xdr:to>
        <xdr:sp macro="" textlink="">
          <xdr:nvSpPr>
            <xdr:cNvPr id="104451" name="Button 3" hidden="1">
              <a:extLst>
                <a:ext uri="{63B3BB69-23CF-44E3-9099-C40C66FF867C}">
                  <a14:compatExt spid="_x0000_s104451"/>
                </a:ext>
                <a:ext uri="{FF2B5EF4-FFF2-40B4-BE49-F238E27FC236}">
                  <a16:creationId xmlns:a16="http://schemas.microsoft.com/office/drawing/2014/main" id="{00000000-0008-0000-1300-0000039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Générer ACT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19050</xdr:colOff>
          <xdr:row>11</xdr:row>
          <xdr:rowOff>76200</xdr:rowOff>
        </xdr:from>
        <xdr:to>
          <xdr:col>10</xdr:col>
          <xdr:colOff>66675</xdr:colOff>
          <xdr:row>13</xdr:row>
          <xdr:rowOff>85725</xdr:rowOff>
        </xdr:to>
        <xdr:sp macro="" textlink="">
          <xdr:nvSpPr>
            <xdr:cNvPr id="104452" name="Button 4" hidden="1">
              <a:extLst>
                <a:ext uri="{63B3BB69-23CF-44E3-9099-C40C66FF867C}">
                  <a14:compatExt spid="_x0000_s104452"/>
                </a:ext>
                <a:ext uri="{FF2B5EF4-FFF2-40B4-BE49-F238E27FC236}">
                  <a16:creationId xmlns:a16="http://schemas.microsoft.com/office/drawing/2014/main" id="{00000000-0008-0000-1300-0000049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Mise en forme des lignes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8</xdr:row>
          <xdr:rowOff>38100</xdr:rowOff>
        </xdr:from>
        <xdr:to>
          <xdr:col>10</xdr:col>
          <xdr:colOff>76200</xdr:colOff>
          <xdr:row>10</xdr:row>
          <xdr:rowOff>133350</xdr:rowOff>
        </xdr:to>
        <xdr:sp macro="" textlink="">
          <xdr:nvSpPr>
            <xdr:cNvPr id="104453" name="Button 5" hidden="1">
              <a:extLst>
                <a:ext uri="{63B3BB69-23CF-44E3-9099-C40C66FF867C}">
                  <a14:compatExt spid="_x0000_s104453"/>
                </a:ext>
                <a:ext uri="{FF2B5EF4-FFF2-40B4-BE49-F238E27FC236}">
                  <a16:creationId xmlns:a16="http://schemas.microsoft.com/office/drawing/2014/main" id="{00000000-0008-0000-1300-0000059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Ajouter/supprimer les colonnes TVA et TOTAL € TTC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47625</xdr:colOff>
          <xdr:row>5</xdr:row>
          <xdr:rowOff>66675</xdr:rowOff>
        </xdr:from>
        <xdr:to>
          <xdr:col>10</xdr:col>
          <xdr:colOff>95250</xdr:colOff>
          <xdr:row>7</xdr:row>
          <xdr:rowOff>114300</xdr:rowOff>
        </xdr:to>
        <xdr:sp macro="" textlink="">
          <xdr:nvSpPr>
            <xdr:cNvPr id="104454" name="Button 6" hidden="1">
              <a:extLst>
                <a:ext uri="{63B3BB69-23CF-44E3-9099-C40C66FF867C}">
                  <a14:compatExt spid="_x0000_s104454"/>
                </a:ext>
                <a:ext uri="{FF2B5EF4-FFF2-40B4-BE49-F238E27FC236}">
                  <a16:creationId xmlns:a16="http://schemas.microsoft.com/office/drawing/2014/main" id="{00000000-0008-0000-1300-0000069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800" b="0" i="0" u="none" strike="noStrike" baseline="0">
                  <a:solidFill>
                    <a:srgbClr val="2E3464"/>
                  </a:solidFill>
                  <a:latin typeface="PT Sans"/>
                </a:rPr>
                <a:t>Ajouter/supprimer colonne quantités entreprises</a:t>
              </a:r>
            </a:p>
          </xdr:txBody>
        </xdr:sp>
        <xdr:clientData fPrintsWithSheet="0"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evin ROUSSEAU" id="{93793A6E-6ED6-4447-B16B-3D12A1C8ECA8}" userId="S::kevin.rousseau@nepsen.fr::3f728919-8e29-4e7b-b9d0-3b1b82776fae" providerId="AD"/>
</personList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5" dT="2026-01-15T15:02:03.88" personId="{93793A6E-6ED6-4447-B16B-3D12A1C8ECA8}" id="{97E2A4E1-183A-462B-9FB6-BD43D54799F0}">
    <text>Bennes chantier</text>
  </threadedComment>
  <threadedComment ref="C57" dT="2026-01-15T15:02:03.88" personId="{93793A6E-6ED6-4447-B16B-3D12A1C8ECA8}" id="{41525644-55E6-42A1-B87C-88622CABF71C}">
    <text>Bennes chantier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4.xml"/><Relationship Id="rId5" Type="http://schemas.openxmlformats.org/officeDocument/2006/relationships/ctrlProp" Target="../ctrlProps/ctrlProp13.xml"/><Relationship Id="rId4" Type="http://schemas.openxmlformats.org/officeDocument/2006/relationships/ctrlProp" Target="../ctrlProps/ctrlProp12.xml"/><Relationship Id="rId9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2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Relationship Id="rId9" Type="http://schemas.openxmlformats.org/officeDocument/2006/relationships/ctrlProp" Target="../ctrlProps/ctrlProp2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6E0D6-AB44-42EA-B1D7-F70C2673A21D}">
  <sheetPr codeName="Feuil39">
    <tabColor theme="0" tint="-0.14999847407452621"/>
    <pageSetUpPr fitToPage="1"/>
  </sheetPr>
  <dimension ref="A1:DY33"/>
  <sheetViews>
    <sheetView zoomScale="130" zoomScaleNormal="130" workbookViewId="0">
      <pane xSplit="6" ySplit="5" topLeftCell="CG6" activePane="bottomRight" state="frozen"/>
      <selection pane="topRight" activeCell="F138" sqref="F138"/>
      <selection pane="bottomLeft" activeCell="F138" sqref="F138"/>
      <selection pane="bottomRight" activeCell="F138" sqref="F138"/>
    </sheetView>
  </sheetViews>
  <sheetFormatPr baseColWidth="10" defaultColWidth="11" defaultRowHeight="11.25" x14ac:dyDescent="0.2"/>
  <cols>
    <col min="1" max="1" width="7" style="1" customWidth="1"/>
    <col min="2" max="2" width="33.125" style="1" bestFit="1" customWidth="1"/>
    <col min="3" max="3" width="8" style="1" bestFit="1" customWidth="1"/>
    <col min="4" max="4" width="8.125" style="1" bestFit="1" customWidth="1"/>
    <col min="5" max="5" width="7.5" style="1" customWidth="1"/>
    <col min="6" max="6" width="4.125" style="1" customWidth="1"/>
    <col min="7" max="7" width="4.25" style="17" customWidth="1"/>
    <col min="8" max="8" width="4.25" style="1" customWidth="1"/>
    <col min="9" max="50" width="10.75" style="1" customWidth="1"/>
    <col min="51" max="51" width="12.25" style="1" customWidth="1"/>
    <col min="52" max="52" width="11.875" style="1" bestFit="1" customWidth="1"/>
    <col min="53" max="55" width="10.75" style="1" customWidth="1"/>
    <col min="56" max="56" width="11.875" style="1" bestFit="1" customWidth="1"/>
    <col min="57" max="63" width="10.75" style="1" customWidth="1"/>
    <col min="64" max="64" width="13.625" style="1" bestFit="1" customWidth="1"/>
    <col min="65" max="65" width="10.75" style="1" bestFit="1" customWidth="1"/>
    <col min="66" max="66" width="12" style="1" bestFit="1" customWidth="1"/>
    <col min="67" max="67" width="13.875" style="1" bestFit="1" customWidth="1"/>
    <col min="68" max="68" width="15.25" style="1" bestFit="1" customWidth="1"/>
    <col min="69" max="69" width="12.125" style="1" bestFit="1" customWidth="1"/>
    <col min="70" max="73" width="10.75" style="1" customWidth="1"/>
    <col min="74" max="74" width="12.25" style="1" bestFit="1" customWidth="1"/>
    <col min="75" max="98" width="10.75" style="1" customWidth="1"/>
    <col min="99" max="99" width="13.875" style="1" bestFit="1" customWidth="1"/>
    <col min="100" max="100" width="12.125" style="1" bestFit="1" customWidth="1"/>
    <col min="101" max="106" width="10.75" style="1" customWidth="1"/>
    <col min="107" max="107" width="11.5" style="1" bestFit="1" customWidth="1"/>
    <col min="108" max="108" width="10.75" style="1" customWidth="1"/>
    <col min="109" max="109" width="11.25" style="1" bestFit="1" customWidth="1"/>
    <col min="110" max="114" width="10.75" style="1" customWidth="1"/>
    <col min="115" max="115" width="11.375" style="1" bestFit="1" customWidth="1"/>
    <col min="116" max="147" width="10.75" style="1" customWidth="1"/>
    <col min="148" max="296" width="11" style="1"/>
    <col min="297" max="297" width="13.375" style="1" customWidth="1"/>
    <col min="298" max="298" width="11.625" style="1" customWidth="1"/>
    <col min="299" max="299" width="33.75" style="1" customWidth="1"/>
    <col min="300" max="300" width="7" style="1" customWidth="1"/>
    <col min="301" max="301" width="7.875" style="1" customWidth="1"/>
    <col min="302" max="302" width="10.875" style="1" customWidth="1"/>
    <col min="303" max="303" width="12.75" style="1" customWidth="1"/>
    <col min="304" max="552" width="11" style="1"/>
    <col min="553" max="553" width="13.375" style="1" customWidth="1"/>
    <col min="554" max="554" width="11.625" style="1" customWidth="1"/>
    <col min="555" max="555" width="33.75" style="1" customWidth="1"/>
    <col min="556" max="556" width="7" style="1" customWidth="1"/>
    <col min="557" max="557" width="7.875" style="1" customWidth="1"/>
    <col min="558" max="558" width="10.875" style="1" customWidth="1"/>
    <col min="559" max="559" width="12.75" style="1" customWidth="1"/>
    <col min="560" max="808" width="11" style="1"/>
    <col min="809" max="809" width="13.375" style="1" customWidth="1"/>
    <col min="810" max="810" width="11.625" style="1" customWidth="1"/>
    <col min="811" max="811" width="33.75" style="1" customWidth="1"/>
    <col min="812" max="812" width="7" style="1" customWidth="1"/>
    <col min="813" max="813" width="7.875" style="1" customWidth="1"/>
    <col min="814" max="814" width="10.875" style="1" customWidth="1"/>
    <col min="815" max="815" width="12.75" style="1" customWidth="1"/>
    <col min="816" max="1064" width="11" style="1"/>
    <col min="1065" max="1065" width="13.375" style="1" customWidth="1"/>
    <col min="1066" max="1066" width="11.625" style="1" customWidth="1"/>
    <col min="1067" max="1067" width="33.75" style="1" customWidth="1"/>
    <col min="1068" max="1068" width="7" style="1" customWidth="1"/>
    <col min="1069" max="1069" width="7.875" style="1" customWidth="1"/>
    <col min="1070" max="1070" width="10.875" style="1" customWidth="1"/>
    <col min="1071" max="1071" width="12.75" style="1" customWidth="1"/>
    <col min="1072" max="1320" width="11" style="1"/>
    <col min="1321" max="1321" width="13.375" style="1" customWidth="1"/>
    <col min="1322" max="1322" width="11.625" style="1" customWidth="1"/>
    <col min="1323" max="1323" width="33.75" style="1" customWidth="1"/>
    <col min="1324" max="1324" width="7" style="1" customWidth="1"/>
    <col min="1325" max="1325" width="7.875" style="1" customWidth="1"/>
    <col min="1326" max="1326" width="10.875" style="1" customWidth="1"/>
    <col min="1327" max="1327" width="12.75" style="1" customWidth="1"/>
    <col min="1328" max="1576" width="11" style="1"/>
    <col min="1577" max="1577" width="13.375" style="1" customWidth="1"/>
    <col min="1578" max="1578" width="11.625" style="1" customWidth="1"/>
    <col min="1579" max="1579" width="33.75" style="1" customWidth="1"/>
    <col min="1580" max="1580" width="7" style="1" customWidth="1"/>
    <col min="1581" max="1581" width="7.875" style="1" customWidth="1"/>
    <col min="1582" max="1582" width="10.875" style="1" customWidth="1"/>
    <col min="1583" max="1583" width="12.75" style="1" customWidth="1"/>
    <col min="1584" max="1832" width="11" style="1"/>
    <col min="1833" max="1833" width="13.375" style="1" customWidth="1"/>
    <col min="1834" max="1834" width="11.625" style="1" customWidth="1"/>
    <col min="1835" max="1835" width="33.75" style="1" customWidth="1"/>
    <col min="1836" max="1836" width="7" style="1" customWidth="1"/>
    <col min="1837" max="1837" width="7.875" style="1" customWidth="1"/>
    <col min="1838" max="1838" width="10.875" style="1" customWidth="1"/>
    <col min="1839" max="1839" width="12.75" style="1" customWidth="1"/>
    <col min="1840" max="2088" width="11" style="1"/>
    <col min="2089" max="2089" width="13.375" style="1" customWidth="1"/>
    <col min="2090" max="2090" width="11.625" style="1" customWidth="1"/>
    <col min="2091" max="2091" width="33.75" style="1" customWidth="1"/>
    <col min="2092" max="2092" width="7" style="1" customWidth="1"/>
    <col min="2093" max="2093" width="7.875" style="1" customWidth="1"/>
    <col min="2094" max="2094" width="10.875" style="1" customWidth="1"/>
    <col min="2095" max="2095" width="12.75" style="1" customWidth="1"/>
    <col min="2096" max="2344" width="11" style="1"/>
    <col min="2345" max="2345" width="13.375" style="1" customWidth="1"/>
    <col min="2346" max="2346" width="11.625" style="1" customWidth="1"/>
    <col min="2347" max="2347" width="33.75" style="1" customWidth="1"/>
    <col min="2348" max="2348" width="7" style="1" customWidth="1"/>
    <col min="2349" max="2349" width="7.875" style="1" customWidth="1"/>
    <col min="2350" max="2350" width="10.875" style="1" customWidth="1"/>
    <col min="2351" max="2351" width="12.75" style="1" customWidth="1"/>
    <col min="2352" max="2600" width="11" style="1"/>
    <col min="2601" max="2601" width="13.375" style="1" customWidth="1"/>
    <col min="2602" max="2602" width="11.625" style="1" customWidth="1"/>
    <col min="2603" max="2603" width="33.75" style="1" customWidth="1"/>
    <col min="2604" max="2604" width="7" style="1" customWidth="1"/>
    <col min="2605" max="2605" width="7.875" style="1" customWidth="1"/>
    <col min="2606" max="2606" width="10.875" style="1" customWidth="1"/>
    <col min="2607" max="2607" width="12.75" style="1" customWidth="1"/>
    <col min="2608" max="2856" width="11" style="1"/>
    <col min="2857" max="2857" width="13.375" style="1" customWidth="1"/>
    <col min="2858" max="2858" width="11.625" style="1" customWidth="1"/>
    <col min="2859" max="2859" width="33.75" style="1" customWidth="1"/>
    <col min="2860" max="2860" width="7" style="1" customWidth="1"/>
    <col min="2861" max="2861" width="7.875" style="1" customWidth="1"/>
    <col min="2862" max="2862" width="10.875" style="1" customWidth="1"/>
    <col min="2863" max="2863" width="12.75" style="1" customWidth="1"/>
    <col min="2864" max="3112" width="11" style="1"/>
    <col min="3113" max="3113" width="13.375" style="1" customWidth="1"/>
    <col min="3114" max="3114" width="11.625" style="1" customWidth="1"/>
    <col min="3115" max="3115" width="33.75" style="1" customWidth="1"/>
    <col min="3116" max="3116" width="7" style="1" customWidth="1"/>
    <col min="3117" max="3117" width="7.875" style="1" customWidth="1"/>
    <col min="3118" max="3118" width="10.875" style="1" customWidth="1"/>
    <col min="3119" max="3119" width="12.75" style="1" customWidth="1"/>
    <col min="3120" max="3368" width="11" style="1"/>
    <col min="3369" max="3369" width="13.375" style="1" customWidth="1"/>
    <col min="3370" max="3370" width="11.625" style="1" customWidth="1"/>
    <col min="3371" max="3371" width="33.75" style="1" customWidth="1"/>
    <col min="3372" max="3372" width="7" style="1" customWidth="1"/>
    <col min="3373" max="3373" width="7.875" style="1" customWidth="1"/>
    <col min="3374" max="3374" width="10.875" style="1" customWidth="1"/>
    <col min="3375" max="3375" width="12.75" style="1" customWidth="1"/>
    <col min="3376" max="3624" width="11" style="1"/>
    <col min="3625" max="3625" width="13.375" style="1" customWidth="1"/>
    <col min="3626" max="3626" width="11.625" style="1" customWidth="1"/>
    <col min="3627" max="3627" width="33.75" style="1" customWidth="1"/>
    <col min="3628" max="3628" width="7" style="1" customWidth="1"/>
    <col min="3629" max="3629" width="7.875" style="1" customWidth="1"/>
    <col min="3630" max="3630" width="10.875" style="1" customWidth="1"/>
    <col min="3631" max="3631" width="12.75" style="1" customWidth="1"/>
    <col min="3632" max="3880" width="11" style="1"/>
    <col min="3881" max="3881" width="13.375" style="1" customWidth="1"/>
    <col min="3882" max="3882" width="11.625" style="1" customWidth="1"/>
    <col min="3883" max="3883" width="33.75" style="1" customWidth="1"/>
    <col min="3884" max="3884" width="7" style="1" customWidth="1"/>
    <col min="3885" max="3885" width="7.875" style="1" customWidth="1"/>
    <col min="3886" max="3886" width="10.875" style="1" customWidth="1"/>
    <col min="3887" max="3887" width="12.75" style="1" customWidth="1"/>
    <col min="3888" max="4136" width="11" style="1"/>
    <col min="4137" max="4137" width="13.375" style="1" customWidth="1"/>
    <col min="4138" max="4138" width="11.625" style="1" customWidth="1"/>
    <col min="4139" max="4139" width="33.75" style="1" customWidth="1"/>
    <col min="4140" max="4140" width="7" style="1" customWidth="1"/>
    <col min="4141" max="4141" width="7.875" style="1" customWidth="1"/>
    <col min="4142" max="4142" width="10.875" style="1" customWidth="1"/>
    <col min="4143" max="4143" width="12.75" style="1" customWidth="1"/>
    <col min="4144" max="4392" width="11" style="1"/>
    <col min="4393" max="4393" width="13.375" style="1" customWidth="1"/>
    <col min="4394" max="4394" width="11.625" style="1" customWidth="1"/>
    <col min="4395" max="4395" width="33.75" style="1" customWidth="1"/>
    <col min="4396" max="4396" width="7" style="1" customWidth="1"/>
    <col min="4397" max="4397" width="7.875" style="1" customWidth="1"/>
    <col min="4398" max="4398" width="10.875" style="1" customWidth="1"/>
    <col min="4399" max="4399" width="12.75" style="1" customWidth="1"/>
    <col min="4400" max="4648" width="11" style="1"/>
    <col min="4649" max="4649" width="13.375" style="1" customWidth="1"/>
    <col min="4650" max="4650" width="11.625" style="1" customWidth="1"/>
    <col min="4651" max="4651" width="33.75" style="1" customWidth="1"/>
    <col min="4652" max="4652" width="7" style="1" customWidth="1"/>
    <col min="4653" max="4653" width="7.875" style="1" customWidth="1"/>
    <col min="4654" max="4654" width="10.875" style="1" customWidth="1"/>
    <col min="4655" max="4655" width="12.75" style="1" customWidth="1"/>
    <col min="4656" max="4904" width="11" style="1"/>
    <col min="4905" max="4905" width="13.375" style="1" customWidth="1"/>
    <col min="4906" max="4906" width="11.625" style="1" customWidth="1"/>
    <col min="4907" max="4907" width="33.75" style="1" customWidth="1"/>
    <col min="4908" max="4908" width="7" style="1" customWidth="1"/>
    <col min="4909" max="4909" width="7.875" style="1" customWidth="1"/>
    <col min="4910" max="4910" width="10.875" style="1" customWidth="1"/>
    <col min="4911" max="4911" width="12.75" style="1" customWidth="1"/>
    <col min="4912" max="5160" width="11" style="1"/>
    <col min="5161" max="5161" width="13.375" style="1" customWidth="1"/>
    <col min="5162" max="5162" width="11.625" style="1" customWidth="1"/>
    <col min="5163" max="5163" width="33.75" style="1" customWidth="1"/>
    <col min="5164" max="5164" width="7" style="1" customWidth="1"/>
    <col min="5165" max="5165" width="7.875" style="1" customWidth="1"/>
    <col min="5166" max="5166" width="10.875" style="1" customWidth="1"/>
    <col min="5167" max="5167" width="12.75" style="1" customWidth="1"/>
    <col min="5168" max="5416" width="11" style="1"/>
    <col min="5417" max="5417" width="13.375" style="1" customWidth="1"/>
    <col min="5418" max="5418" width="11.625" style="1" customWidth="1"/>
    <col min="5419" max="5419" width="33.75" style="1" customWidth="1"/>
    <col min="5420" max="5420" width="7" style="1" customWidth="1"/>
    <col min="5421" max="5421" width="7.875" style="1" customWidth="1"/>
    <col min="5422" max="5422" width="10.875" style="1" customWidth="1"/>
    <col min="5423" max="5423" width="12.75" style="1" customWidth="1"/>
    <col min="5424" max="5672" width="11" style="1"/>
    <col min="5673" max="5673" width="13.375" style="1" customWidth="1"/>
    <col min="5674" max="5674" width="11.625" style="1" customWidth="1"/>
    <col min="5675" max="5675" width="33.75" style="1" customWidth="1"/>
    <col min="5676" max="5676" width="7" style="1" customWidth="1"/>
    <col min="5677" max="5677" width="7.875" style="1" customWidth="1"/>
    <col min="5678" max="5678" width="10.875" style="1" customWidth="1"/>
    <col min="5679" max="5679" width="12.75" style="1" customWidth="1"/>
    <col min="5680" max="5928" width="11" style="1"/>
    <col min="5929" max="5929" width="13.375" style="1" customWidth="1"/>
    <col min="5930" max="5930" width="11.625" style="1" customWidth="1"/>
    <col min="5931" max="5931" width="33.75" style="1" customWidth="1"/>
    <col min="5932" max="5932" width="7" style="1" customWidth="1"/>
    <col min="5933" max="5933" width="7.875" style="1" customWidth="1"/>
    <col min="5934" max="5934" width="10.875" style="1" customWidth="1"/>
    <col min="5935" max="5935" width="12.75" style="1" customWidth="1"/>
    <col min="5936" max="6184" width="11" style="1"/>
    <col min="6185" max="6185" width="13.375" style="1" customWidth="1"/>
    <col min="6186" max="6186" width="11.625" style="1" customWidth="1"/>
    <col min="6187" max="6187" width="33.75" style="1" customWidth="1"/>
    <col min="6188" max="6188" width="7" style="1" customWidth="1"/>
    <col min="6189" max="6189" width="7.875" style="1" customWidth="1"/>
    <col min="6190" max="6190" width="10.875" style="1" customWidth="1"/>
    <col min="6191" max="6191" width="12.75" style="1" customWidth="1"/>
    <col min="6192" max="6440" width="11" style="1"/>
    <col min="6441" max="6441" width="13.375" style="1" customWidth="1"/>
    <col min="6442" max="6442" width="11.625" style="1" customWidth="1"/>
    <col min="6443" max="6443" width="33.75" style="1" customWidth="1"/>
    <col min="6444" max="6444" width="7" style="1" customWidth="1"/>
    <col min="6445" max="6445" width="7.875" style="1" customWidth="1"/>
    <col min="6446" max="6446" width="10.875" style="1" customWidth="1"/>
    <col min="6447" max="6447" width="12.75" style="1" customWidth="1"/>
    <col min="6448" max="6696" width="11" style="1"/>
    <col min="6697" max="6697" width="13.375" style="1" customWidth="1"/>
    <col min="6698" max="6698" width="11.625" style="1" customWidth="1"/>
    <col min="6699" max="6699" width="33.75" style="1" customWidth="1"/>
    <col min="6700" max="6700" width="7" style="1" customWidth="1"/>
    <col min="6701" max="6701" width="7.875" style="1" customWidth="1"/>
    <col min="6702" max="6702" width="10.875" style="1" customWidth="1"/>
    <col min="6703" max="6703" width="12.75" style="1" customWidth="1"/>
    <col min="6704" max="6952" width="11" style="1"/>
    <col min="6953" max="6953" width="13.375" style="1" customWidth="1"/>
    <col min="6954" max="6954" width="11.625" style="1" customWidth="1"/>
    <col min="6955" max="6955" width="33.75" style="1" customWidth="1"/>
    <col min="6956" max="6956" width="7" style="1" customWidth="1"/>
    <col min="6957" max="6957" width="7.875" style="1" customWidth="1"/>
    <col min="6958" max="6958" width="10.875" style="1" customWidth="1"/>
    <col min="6959" max="6959" width="12.75" style="1" customWidth="1"/>
    <col min="6960" max="7208" width="11" style="1"/>
    <col min="7209" max="7209" width="13.375" style="1" customWidth="1"/>
    <col min="7210" max="7210" width="11.625" style="1" customWidth="1"/>
    <col min="7211" max="7211" width="33.75" style="1" customWidth="1"/>
    <col min="7212" max="7212" width="7" style="1" customWidth="1"/>
    <col min="7213" max="7213" width="7.875" style="1" customWidth="1"/>
    <col min="7214" max="7214" width="10.875" style="1" customWidth="1"/>
    <col min="7215" max="7215" width="12.75" style="1" customWidth="1"/>
    <col min="7216" max="7464" width="11" style="1"/>
    <col min="7465" max="7465" width="13.375" style="1" customWidth="1"/>
    <col min="7466" max="7466" width="11.625" style="1" customWidth="1"/>
    <col min="7467" max="7467" width="33.75" style="1" customWidth="1"/>
    <col min="7468" max="7468" width="7" style="1" customWidth="1"/>
    <col min="7469" max="7469" width="7.875" style="1" customWidth="1"/>
    <col min="7470" max="7470" width="10.875" style="1" customWidth="1"/>
    <col min="7471" max="7471" width="12.75" style="1" customWidth="1"/>
    <col min="7472" max="7720" width="11" style="1"/>
    <col min="7721" max="7721" width="13.375" style="1" customWidth="1"/>
    <col min="7722" max="7722" width="11.625" style="1" customWidth="1"/>
    <col min="7723" max="7723" width="33.75" style="1" customWidth="1"/>
    <col min="7724" max="7724" width="7" style="1" customWidth="1"/>
    <col min="7725" max="7725" width="7.875" style="1" customWidth="1"/>
    <col min="7726" max="7726" width="10.875" style="1" customWidth="1"/>
    <col min="7727" max="7727" width="12.75" style="1" customWidth="1"/>
    <col min="7728" max="7976" width="11" style="1"/>
    <col min="7977" max="7977" width="13.375" style="1" customWidth="1"/>
    <col min="7978" max="7978" width="11.625" style="1" customWidth="1"/>
    <col min="7979" max="7979" width="33.75" style="1" customWidth="1"/>
    <col min="7980" max="7980" width="7" style="1" customWidth="1"/>
    <col min="7981" max="7981" width="7.875" style="1" customWidth="1"/>
    <col min="7982" max="7982" width="10.875" style="1" customWidth="1"/>
    <col min="7983" max="7983" width="12.75" style="1" customWidth="1"/>
    <col min="7984" max="8232" width="11" style="1"/>
    <col min="8233" max="8233" width="13.375" style="1" customWidth="1"/>
    <col min="8234" max="8234" width="11.625" style="1" customWidth="1"/>
    <col min="8235" max="8235" width="33.75" style="1" customWidth="1"/>
    <col min="8236" max="8236" width="7" style="1" customWidth="1"/>
    <col min="8237" max="8237" width="7.875" style="1" customWidth="1"/>
    <col min="8238" max="8238" width="10.875" style="1" customWidth="1"/>
    <col min="8239" max="8239" width="12.75" style="1" customWidth="1"/>
    <col min="8240" max="8488" width="11" style="1"/>
    <col min="8489" max="8489" width="13.375" style="1" customWidth="1"/>
    <col min="8490" max="8490" width="11.625" style="1" customWidth="1"/>
    <col min="8491" max="8491" width="33.75" style="1" customWidth="1"/>
    <col min="8492" max="8492" width="7" style="1" customWidth="1"/>
    <col min="8493" max="8493" width="7.875" style="1" customWidth="1"/>
    <col min="8494" max="8494" width="10.875" style="1" customWidth="1"/>
    <col min="8495" max="8495" width="12.75" style="1" customWidth="1"/>
    <col min="8496" max="8744" width="11" style="1"/>
    <col min="8745" max="8745" width="13.375" style="1" customWidth="1"/>
    <col min="8746" max="8746" width="11.625" style="1" customWidth="1"/>
    <col min="8747" max="8747" width="33.75" style="1" customWidth="1"/>
    <col min="8748" max="8748" width="7" style="1" customWidth="1"/>
    <col min="8749" max="8749" width="7.875" style="1" customWidth="1"/>
    <col min="8750" max="8750" width="10.875" style="1" customWidth="1"/>
    <col min="8751" max="8751" width="12.75" style="1" customWidth="1"/>
    <col min="8752" max="9000" width="11" style="1"/>
    <col min="9001" max="9001" width="13.375" style="1" customWidth="1"/>
    <col min="9002" max="9002" width="11.625" style="1" customWidth="1"/>
    <col min="9003" max="9003" width="33.75" style="1" customWidth="1"/>
    <col min="9004" max="9004" width="7" style="1" customWidth="1"/>
    <col min="9005" max="9005" width="7.875" style="1" customWidth="1"/>
    <col min="9006" max="9006" width="10.875" style="1" customWidth="1"/>
    <col min="9007" max="9007" width="12.75" style="1" customWidth="1"/>
    <col min="9008" max="9256" width="11" style="1"/>
    <col min="9257" max="9257" width="13.375" style="1" customWidth="1"/>
    <col min="9258" max="9258" width="11.625" style="1" customWidth="1"/>
    <col min="9259" max="9259" width="33.75" style="1" customWidth="1"/>
    <col min="9260" max="9260" width="7" style="1" customWidth="1"/>
    <col min="9261" max="9261" width="7.875" style="1" customWidth="1"/>
    <col min="9262" max="9262" width="10.875" style="1" customWidth="1"/>
    <col min="9263" max="9263" width="12.75" style="1" customWidth="1"/>
    <col min="9264" max="9512" width="11" style="1"/>
    <col min="9513" max="9513" width="13.375" style="1" customWidth="1"/>
    <col min="9514" max="9514" width="11.625" style="1" customWidth="1"/>
    <col min="9515" max="9515" width="33.75" style="1" customWidth="1"/>
    <col min="9516" max="9516" width="7" style="1" customWidth="1"/>
    <col min="9517" max="9517" width="7.875" style="1" customWidth="1"/>
    <col min="9518" max="9518" width="10.875" style="1" customWidth="1"/>
    <col min="9519" max="9519" width="12.75" style="1" customWidth="1"/>
    <col min="9520" max="9768" width="11" style="1"/>
    <col min="9769" max="9769" width="13.375" style="1" customWidth="1"/>
    <col min="9770" max="9770" width="11.625" style="1" customWidth="1"/>
    <col min="9771" max="9771" width="33.75" style="1" customWidth="1"/>
    <col min="9772" max="9772" width="7" style="1" customWidth="1"/>
    <col min="9773" max="9773" width="7.875" style="1" customWidth="1"/>
    <col min="9774" max="9774" width="10.875" style="1" customWidth="1"/>
    <col min="9775" max="9775" width="12.75" style="1" customWidth="1"/>
    <col min="9776" max="10024" width="11" style="1"/>
    <col min="10025" max="10025" width="13.375" style="1" customWidth="1"/>
    <col min="10026" max="10026" width="11.625" style="1" customWidth="1"/>
    <col min="10027" max="10027" width="33.75" style="1" customWidth="1"/>
    <col min="10028" max="10028" width="7" style="1" customWidth="1"/>
    <col min="10029" max="10029" width="7.875" style="1" customWidth="1"/>
    <col min="10030" max="10030" width="10.875" style="1" customWidth="1"/>
    <col min="10031" max="10031" width="12.75" style="1" customWidth="1"/>
    <col min="10032" max="10280" width="11" style="1"/>
    <col min="10281" max="10281" width="13.375" style="1" customWidth="1"/>
    <col min="10282" max="10282" width="11.625" style="1" customWidth="1"/>
    <col min="10283" max="10283" width="33.75" style="1" customWidth="1"/>
    <col min="10284" max="10284" width="7" style="1" customWidth="1"/>
    <col min="10285" max="10285" width="7.875" style="1" customWidth="1"/>
    <col min="10286" max="10286" width="10.875" style="1" customWidth="1"/>
    <col min="10287" max="10287" width="12.75" style="1" customWidth="1"/>
    <col min="10288" max="10536" width="11" style="1"/>
    <col min="10537" max="10537" width="13.375" style="1" customWidth="1"/>
    <col min="10538" max="10538" width="11.625" style="1" customWidth="1"/>
    <col min="10539" max="10539" width="33.75" style="1" customWidth="1"/>
    <col min="10540" max="10540" width="7" style="1" customWidth="1"/>
    <col min="10541" max="10541" width="7.875" style="1" customWidth="1"/>
    <col min="10542" max="10542" width="10.875" style="1" customWidth="1"/>
    <col min="10543" max="10543" width="12.75" style="1" customWidth="1"/>
    <col min="10544" max="10792" width="11" style="1"/>
    <col min="10793" max="10793" width="13.375" style="1" customWidth="1"/>
    <col min="10794" max="10794" width="11.625" style="1" customWidth="1"/>
    <col min="10795" max="10795" width="33.75" style="1" customWidth="1"/>
    <col min="10796" max="10796" width="7" style="1" customWidth="1"/>
    <col min="10797" max="10797" width="7.875" style="1" customWidth="1"/>
    <col min="10798" max="10798" width="10.875" style="1" customWidth="1"/>
    <col min="10799" max="10799" width="12.75" style="1" customWidth="1"/>
    <col min="10800" max="11048" width="11" style="1"/>
    <col min="11049" max="11049" width="13.375" style="1" customWidth="1"/>
    <col min="11050" max="11050" width="11.625" style="1" customWidth="1"/>
    <col min="11051" max="11051" width="33.75" style="1" customWidth="1"/>
    <col min="11052" max="11052" width="7" style="1" customWidth="1"/>
    <col min="11053" max="11053" width="7.875" style="1" customWidth="1"/>
    <col min="11054" max="11054" width="10.875" style="1" customWidth="1"/>
    <col min="11055" max="11055" width="12.75" style="1" customWidth="1"/>
    <col min="11056" max="11304" width="11" style="1"/>
    <col min="11305" max="11305" width="13.375" style="1" customWidth="1"/>
    <col min="11306" max="11306" width="11.625" style="1" customWidth="1"/>
    <col min="11307" max="11307" width="33.75" style="1" customWidth="1"/>
    <col min="11308" max="11308" width="7" style="1" customWidth="1"/>
    <col min="11309" max="11309" width="7.875" style="1" customWidth="1"/>
    <col min="11310" max="11310" width="10.875" style="1" customWidth="1"/>
    <col min="11311" max="11311" width="12.75" style="1" customWidth="1"/>
    <col min="11312" max="11560" width="11" style="1"/>
    <col min="11561" max="11561" width="13.375" style="1" customWidth="1"/>
    <col min="11562" max="11562" width="11.625" style="1" customWidth="1"/>
    <col min="11563" max="11563" width="33.75" style="1" customWidth="1"/>
    <col min="11564" max="11564" width="7" style="1" customWidth="1"/>
    <col min="11565" max="11565" width="7.875" style="1" customWidth="1"/>
    <col min="11566" max="11566" width="10.875" style="1" customWidth="1"/>
    <col min="11567" max="11567" width="12.75" style="1" customWidth="1"/>
    <col min="11568" max="11816" width="11" style="1"/>
    <col min="11817" max="11817" width="13.375" style="1" customWidth="1"/>
    <col min="11818" max="11818" width="11.625" style="1" customWidth="1"/>
    <col min="11819" max="11819" width="33.75" style="1" customWidth="1"/>
    <col min="11820" max="11820" width="7" style="1" customWidth="1"/>
    <col min="11821" max="11821" width="7.875" style="1" customWidth="1"/>
    <col min="11822" max="11822" width="10.875" style="1" customWidth="1"/>
    <col min="11823" max="11823" width="12.75" style="1" customWidth="1"/>
    <col min="11824" max="12072" width="11" style="1"/>
    <col min="12073" max="12073" width="13.375" style="1" customWidth="1"/>
    <col min="12074" max="12074" width="11.625" style="1" customWidth="1"/>
    <col min="12075" max="12075" width="33.75" style="1" customWidth="1"/>
    <col min="12076" max="12076" width="7" style="1" customWidth="1"/>
    <col min="12077" max="12077" width="7.875" style="1" customWidth="1"/>
    <col min="12078" max="12078" width="10.875" style="1" customWidth="1"/>
    <col min="12079" max="12079" width="12.75" style="1" customWidth="1"/>
    <col min="12080" max="12328" width="11" style="1"/>
    <col min="12329" max="12329" width="13.375" style="1" customWidth="1"/>
    <col min="12330" max="12330" width="11.625" style="1" customWidth="1"/>
    <col min="12331" max="12331" width="33.75" style="1" customWidth="1"/>
    <col min="12332" max="12332" width="7" style="1" customWidth="1"/>
    <col min="12333" max="12333" width="7.875" style="1" customWidth="1"/>
    <col min="12334" max="12334" width="10.875" style="1" customWidth="1"/>
    <col min="12335" max="12335" width="12.75" style="1" customWidth="1"/>
    <col min="12336" max="12584" width="11" style="1"/>
    <col min="12585" max="12585" width="13.375" style="1" customWidth="1"/>
    <col min="12586" max="12586" width="11.625" style="1" customWidth="1"/>
    <col min="12587" max="12587" width="33.75" style="1" customWidth="1"/>
    <col min="12588" max="12588" width="7" style="1" customWidth="1"/>
    <col min="12589" max="12589" width="7.875" style="1" customWidth="1"/>
    <col min="12590" max="12590" width="10.875" style="1" customWidth="1"/>
    <col min="12591" max="12591" width="12.75" style="1" customWidth="1"/>
    <col min="12592" max="12840" width="11" style="1"/>
    <col min="12841" max="12841" width="13.375" style="1" customWidth="1"/>
    <col min="12842" max="12842" width="11.625" style="1" customWidth="1"/>
    <col min="12843" max="12843" width="33.75" style="1" customWidth="1"/>
    <col min="12844" max="12844" width="7" style="1" customWidth="1"/>
    <col min="12845" max="12845" width="7.875" style="1" customWidth="1"/>
    <col min="12846" max="12846" width="10.875" style="1" customWidth="1"/>
    <col min="12847" max="12847" width="12.75" style="1" customWidth="1"/>
    <col min="12848" max="13096" width="11" style="1"/>
    <col min="13097" max="13097" width="13.375" style="1" customWidth="1"/>
    <col min="13098" max="13098" width="11.625" style="1" customWidth="1"/>
    <col min="13099" max="13099" width="33.75" style="1" customWidth="1"/>
    <col min="13100" max="13100" width="7" style="1" customWidth="1"/>
    <col min="13101" max="13101" width="7.875" style="1" customWidth="1"/>
    <col min="13102" max="13102" width="10.875" style="1" customWidth="1"/>
    <col min="13103" max="13103" width="12.75" style="1" customWidth="1"/>
    <col min="13104" max="13352" width="11" style="1"/>
    <col min="13353" max="13353" width="13.375" style="1" customWidth="1"/>
    <col min="13354" max="13354" width="11.625" style="1" customWidth="1"/>
    <col min="13355" max="13355" width="33.75" style="1" customWidth="1"/>
    <col min="13356" max="13356" width="7" style="1" customWidth="1"/>
    <col min="13357" max="13357" width="7.875" style="1" customWidth="1"/>
    <col min="13358" max="13358" width="10.875" style="1" customWidth="1"/>
    <col min="13359" max="13359" width="12.75" style="1" customWidth="1"/>
    <col min="13360" max="13608" width="11" style="1"/>
    <col min="13609" max="13609" width="13.375" style="1" customWidth="1"/>
    <col min="13610" max="13610" width="11.625" style="1" customWidth="1"/>
    <col min="13611" max="13611" width="33.75" style="1" customWidth="1"/>
    <col min="13612" max="13612" width="7" style="1" customWidth="1"/>
    <col min="13613" max="13613" width="7.875" style="1" customWidth="1"/>
    <col min="13614" max="13614" width="10.875" style="1" customWidth="1"/>
    <col min="13615" max="13615" width="12.75" style="1" customWidth="1"/>
    <col min="13616" max="13864" width="11" style="1"/>
    <col min="13865" max="13865" width="13.375" style="1" customWidth="1"/>
    <col min="13866" max="13866" width="11.625" style="1" customWidth="1"/>
    <col min="13867" max="13867" width="33.75" style="1" customWidth="1"/>
    <col min="13868" max="13868" width="7" style="1" customWidth="1"/>
    <col min="13869" max="13869" width="7.875" style="1" customWidth="1"/>
    <col min="13870" max="13870" width="10.875" style="1" customWidth="1"/>
    <col min="13871" max="13871" width="12.75" style="1" customWidth="1"/>
    <col min="13872" max="14120" width="11" style="1"/>
    <col min="14121" max="14121" width="13.375" style="1" customWidth="1"/>
    <col min="14122" max="14122" width="11.625" style="1" customWidth="1"/>
    <col min="14123" max="14123" width="33.75" style="1" customWidth="1"/>
    <col min="14124" max="14124" width="7" style="1" customWidth="1"/>
    <col min="14125" max="14125" width="7.875" style="1" customWidth="1"/>
    <col min="14126" max="14126" width="10.875" style="1" customWidth="1"/>
    <col min="14127" max="14127" width="12.75" style="1" customWidth="1"/>
    <col min="14128" max="14376" width="11" style="1"/>
    <col min="14377" max="14377" width="13.375" style="1" customWidth="1"/>
    <col min="14378" max="14378" width="11.625" style="1" customWidth="1"/>
    <col min="14379" max="14379" width="33.75" style="1" customWidth="1"/>
    <col min="14380" max="14380" width="7" style="1" customWidth="1"/>
    <col min="14381" max="14381" width="7.875" style="1" customWidth="1"/>
    <col min="14382" max="14382" width="10.875" style="1" customWidth="1"/>
    <col min="14383" max="14383" width="12.75" style="1" customWidth="1"/>
    <col min="14384" max="14632" width="11" style="1"/>
    <col min="14633" max="14633" width="13.375" style="1" customWidth="1"/>
    <col min="14634" max="14634" width="11.625" style="1" customWidth="1"/>
    <col min="14635" max="14635" width="33.75" style="1" customWidth="1"/>
    <col min="14636" max="14636" width="7" style="1" customWidth="1"/>
    <col min="14637" max="14637" width="7.875" style="1" customWidth="1"/>
    <col min="14638" max="14638" width="10.875" style="1" customWidth="1"/>
    <col min="14639" max="14639" width="12.75" style="1" customWidth="1"/>
    <col min="14640" max="14888" width="11" style="1"/>
    <col min="14889" max="14889" width="13.375" style="1" customWidth="1"/>
    <col min="14890" max="14890" width="11.625" style="1" customWidth="1"/>
    <col min="14891" max="14891" width="33.75" style="1" customWidth="1"/>
    <col min="14892" max="14892" width="7" style="1" customWidth="1"/>
    <col min="14893" max="14893" width="7.875" style="1" customWidth="1"/>
    <col min="14894" max="14894" width="10.875" style="1" customWidth="1"/>
    <col min="14895" max="14895" width="12.75" style="1" customWidth="1"/>
    <col min="14896" max="15144" width="11" style="1"/>
    <col min="15145" max="15145" width="13.375" style="1" customWidth="1"/>
    <col min="15146" max="15146" width="11.625" style="1" customWidth="1"/>
    <col min="15147" max="15147" width="33.75" style="1" customWidth="1"/>
    <col min="15148" max="15148" width="7" style="1" customWidth="1"/>
    <col min="15149" max="15149" width="7.875" style="1" customWidth="1"/>
    <col min="15150" max="15150" width="10.875" style="1" customWidth="1"/>
    <col min="15151" max="15151" width="12.75" style="1" customWidth="1"/>
    <col min="15152" max="15400" width="11" style="1"/>
    <col min="15401" max="15401" width="13.375" style="1" customWidth="1"/>
    <col min="15402" max="15402" width="11.625" style="1" customWidth="1"/>
    <col min="15403" max="15403" width="33.75" style="1" customWidth="1"/>
    <col min="15404" max="15404" width="7" style="1" customWidth="1"/>
    <col min="15405" max="15405" width="7.875" style="1" customWidth="1"/>
    <col min="15406" max="15406" width="10.875" style="1" customWidth="1"/>
    <col min="15407" max="15407" width="12.75" style="1" customWidth="1"/>
    <col min="15408" max="15656" width="11" style="1"/>
    <col min="15657" max="15657" width="13.375" style="1" customWidth="1"/>
    <col min="15658" max="15658" width="11.625" style="1" customWidth="1"/>
    <col min="15659" max="15659" width="33.75" style="1" customWidth="1"/>
    <col min="15660" max="15660" width="7" style="1" customWidth="1"/>
    <col min="15661" max="15661" width="7.875" style="1" customWidth="1"/>
    <col min="15662" max="15662" width="10.875" style="1" customWidth="1"/>
    <col min="15663" max="15663" width="12.75" style="1" customWidth="1"/>
    <col min="15664" max="15912" width="11" style="1"/>
    <col min="15913" max="15913" width="13.375" style="1" customWidth="1"/>
    <col min="15914" max="15914" width="11.625" style="1" customWidth="1"/>
    <col min="15915" max="15915" width="33.75" style="1" customWidth="1"/>
    <col min="15916" max="15916" width="7" style="1" customWidth="1"/>
    <col min="15917" max="15917" width="7.875" style="1" customWidth="1"/>
    <col min="15918" max="15918" width="10.875" style="1" customWidth="1"/>
    <col min="15919" max="15919" width="12.75" style="1" customWidth="1"/>
    <col min="15920" max="16168" width="11" style="1"/>
    <col min="16169" max="16169" width="13.375" style="1" customWidth="1"/>
    <col min="16170" max="16170" width="11.625" style="1" customWidth="1"/>
    <col min="16171" max="16171" width="33.75" style="1" customWidth="1"/>
    <col min="16172" max="16172" width="7" style="1" customWidth="1"/>
    <col min="16173" max="16173" width="7.875" style="1" customWidth="1"/>
    <col min="16174" max="16174" width="10.875" style="1" customWidth="1"/>
    <col min="16175" max="16175" width="12.75" style="1" customWidth="1"/>
    <col min="16176" max="16384" width="11" style="1"/>
  </cols>
  <sheetData>
    <row r="1" spans="1:129" ht="10.5" customHeight="1" x14ac:dyDescent="0.2">
      <c r="A1" s="4"/>
      <c r="B1" s="4"/>
      <c r="C1" s="4"/>
      <c r="E1" s="90" t="s">
        <v>0</v>
      </c>
      <c r="F1" s="15"/>
      <c r="G1" s="5"/>
    </row>
    <row r="2" spans="1:129" ht="10.5" customHeight="1" x14ac:dyDescent="0.2">
      <c r="B2" s="71"/>
      <c r="C2" s="45"/>
      <c r="D2" s="45"/>
      <c r="E2" s="90" t="s">
        <v>1</v>
      </c>
      <c r="F2" s="45"/>
      <c r="G2" s="45"/>
    </row>
    <row r="3" spans="1:129" ht="32.25" customHeight="1" x14ac:dyDescent="0.2">
      <c r="A3" s="4"/>
      <c r="B3" s="4"/>
      <c r="C3" s="4"/>
      <c r="E3" s="5"/>
      <c r="F3" s="15"/>
      <c r="G3" s="45"/>
      <c r="J3" s="81" t="s">
        <v>2</v>
      </c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96"/>
      <c r="Z3" s="96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3" t="s">
        <v>3</v>
      </c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4" t="s">
        <v>4</v>
      </c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</row>
    <row r="4" spans="1:129" x14ac:dyDescent="0.2">
      <c r="A4" s="25" t="s">
        <v>5</v>
      </c>
      <c r="B4" s="25" t="s">
        <v>81</v>
      </c>
      <c r="C4" s="26" t="s">
        <v>85</v>
      </c>
      <c r="D4" s="27" t="s">
        <v>86</v>
      </c>
      <c r="E4" s="158" t="s">
        <v>87</v>
      </c>
      <c r="F4" s="159"/>
      <c r="G4" s="45"/>
      <c r="I4" s="27" t="s">
        <v>7</v>
      </c>
      <c r="J4" s="78" t="s">
        <v>88</v>
      </c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80"/>
      <c r="Y4" s="82"/>
      <c r="Z4" s="82"/>
      <c r="AA4" s="78" t="s">
        <v>89</v>
      </c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80"/>
      <c r="AM4" s="78" t="s">
        <v>90</v>
      </c>
      <c r="AN4" s="79"/>
      <c r="AO4" s="79"/>
      <c r="AP4" s="79"/>
      <c r="AQ4" s="79"/>
      <c r="AR4" s="79"/>
      <c r="AS4" s="79"/>
      <c r="AT4" s="79"/>
      <c r="AU4" s="79"/>
      <c r="AV4" s="80"/>
      <c r="AW4" s="78" t="s">
        <v>88</v>
      </c>
      <c r="AX4" s="79"/>
      <c r="AY4" s="79"/>
      <c r="AZ4" s="79"/>
      <c r="BA4" s="79"/>
      <c r="BB4" s="80"/>
      <c r="BC4" s="82" t="s">
        <v>89</v>
      </c>
      <c r="BD4" s="82"/>
      <c r="BE4" s="82"/>
      <c r="BF4" s="82" t="s">
        <v>90</v>
      </c>
      <c r="BG4" s="82"/>
      <c r="BH4" s="82"/>
      <c r="BI4" s="78" t="s">
        <v>88</v>
      </c>
      <c r="BJ4" s="79"/>
      <c r="BK4" s="79"/>
      <c r="BL4" s="79"/>
      <c r="BM4" s="79"/>
      <c r="BN4" s="79"/>
      <c r="BO4" s="80"/>
      <c r="BP4" s="79"/>
      <c r="BQ4" s="79"/>
      <c r="BR4" s="79"/>
      <c r="BS4" s="80"/>
      <c r="BT4" s="79"/>
      <c r="BU4" s="80"/>
      <c r="BV4" s="79"/>
      <c r="BW4" s="79"/>
      <c r="BX4" s="79"/>
      <c r="BY4" s="80"/>
      <c r="BZ4" s="79"/>
      <c r="CA4" s="80"/>
      <c r="CB4" s="79"/>
      <c r="CC4" s="79"/>
      <c r="CD4" s="79"/>
      <c r="CE4" s="80"/>
      <c r="CF4" s="80"/>
      <c r="CG4" s="79"/>
      <c r="CH4" s="79"/>
      <c r="CI4" s="79"/>
      <c r="CJ4" s="79"/>
      <c r="CK4" s="79"/>
      <c r="CL4" s="79"/>
      <c r="CM4" s="80"/>
      <c r="CN4" s="79"/>
      <c r="CO4" s="79"/>
      <c r="CP4" s="79"/>
      <c r="CQ4" s="80"/>
      <c r="CR4" s="79"/>
      <c r="CS4" s="78" t="s">
        <v>89</v>
      </c>
      <c r="CT4" s="79"/>
      <c r="CU4" s="79"/>
      <c r="CV4" s="80"/>
      <c r="CW4" s="79"/>
      <c r="CX4" s="79"/>
      <c r="CY4" s="80"/>
      <c r="CZ4" s="79"/>
      <c r="DA4" s="79"/>
      <c r="DB4" s="80"/>
      <c r="DC4" s="79"/>
      <c r="DD4" s="79"/>
      <c r="DE4" s="80"/>
      <c r="DF4" s="79"/>
      <c r="DG4" s="79"/>
      <c r="DH4" s="80"/>
      <c r="DI4" s="79"/>
      <c r="DJ4" s="79"/>
      <c r="DK4" s="80"/>
      <c r="DL4" s="79"/>
      <c r="DM4" s="79"/>
      <c r="DN4" s="80"/>
      <c r="DO4" s="79"/>
      <c r="DP4" s="79"/>
      <c r="DQ4" s="82" t="s">
        <v>90</v>
      </c>
      <c r="DR4" s="82"/>
      <c r="DS4" s="82"/>
      <c r="DT4" s="82" t="s">
        <v>91</v>
      </c>
      <c r="DU4" s="82"/>
      <c r="DV4" s="82"/>
      <c r="DW4" s="82"/>
      <c r="DX4" s="25" t="s">
        <v>11</v>
      </c>
      <c r="DY4" s="25" t="s">
        <v>11</v>
      </c>
    </row>
    <row r="5" spans="1:129" ht="15" customHeight="1" x14ac:dyDescent="0.2">
      <c r="A5" s="85"/>
      <c r="B5" s="86"/>
      <c r="C5" s="87"/>
      <c r="D5" s="62"/>
      <c r="E5" s="63"/>
      <c r="F5" s="88"/>
      <c r="G5" s="45"/>
      <c r="I5" s="44" t="s">
        <v>7</v>
      </c>
      <c r="J5" s="74" t="s">
        <v>12</v>
      </c>
      <c r="K5" s="74" t="s">
        <v>13</v>
      </c>
      <c r="L5" s="74" t="s">
        <v>14</v>
      </c>
      <c r="M5" s="74" t="s">
        <v>15</v>
      </c>
      <c r="N5" s="74" t="s">
        <v>16</v>
      </c>
      <c r="O5" s="74" t="s">
        <v>17</v>
      </c>
      <c r="P5" s="74" t="s">
        <v>18</v>
      </c>
      <c r="Q5" s="74" t="s">
        <v>19</v>
      </c>
      <c r="R5" s="74" t="s">
        <v>20</v>
      </c>
      <c r="S5" s="74" t="s">
        <v>92</v>
      </c>
      <c r="T5" s="74" t="s">
        <v>21</v>
      </c>
      <c r="U5" s="74" t="s">
        <v>93</v>
      </c>
      <c r="V5" s="74" t="s">
        <v>94</v>
      </c>
      <c r="W5" s="74" t="s">
        <v>95</v>
      </c>
      <c r="X5" s="74" t="s">
        <v>96</v>
      </c>
      <c r="Y5" s="74" t="s">
        <v>97</v>
      </c>
      <c r="Z5" s="74" t="s">
        <v>98</v>
      </c>
      <c r="AA5" s="44" t="s">
        <v>99</v>
      </c>
      <c r="AB5" s="44" t="s">
        <v>100</v>
      </c>
      <c r="AC5" s="44" t="s">
        <v>101</v>
      </c>
      <c r="AD5" s="44" t="s">
        <v>102</v>
      </c>
      <c r="AE5" s="44" t="s">
        <v>103</v>
      </c>
      <c r="AF5" s="44" t="s">
        <v>104</v>
      </c>
      <c r="AG5" s="44" t="s">
        <v>105</v>
      </c>
      <c r="AH5" s="44" t="s">
        <v>106</v>
      </c>
      <c r="AI5" s="44" t="s">
        <v>107</v>
      </c>
      <c r="AJ5" s="44" t="s">
        <v>108</v>
      </c>
      <c r="AK5" s="44" t="s">
        <v>109</v>
      </c>
      <c r="AL5" s="44" t="s">
        <v>110</v>
      </c>
      <c r="AM5" s="74" t="s">
        <v>111</v>
      </c>
      <c r="AN5" s="74" t="s">
        <v>112</v>
      </c>
      <c r="AO5" s="74" t="s">
        <v>113</v>
      </c>
      <c r="AP5" s="74" t="s">
        <v>114</v>
      </c>
      <c r="AQ5" s="74" t="s">
        <v>115</v>
      </c>
      <c r="AR5" s="74" t="s">
        <v>116</v>
      </c>
      <c r="AS5" s="74" t="s">
        <v>117</v>
      </c>
      <c r="AT5" s="74" t="s">
        <v>118</v>
      </c>
      <c r="AU5" s="74" t="s">
        <v>119</v>
      </c>
      <c r="AV5" s="74" t="s">
        <v>120</v>
      </c>
      <c r="AW5" s="44" t="s">
        <v>121</v>
      </c>
      <c r="AX5" s="44" t="s">
        <v>122</v>
      </c>
      <c r="AY5" s="44" t="s">
        <v>123</v>
      </c>
      <c r="AZ5" s="44" t="s">
        <v>124</v>
      </c>
      <c r="BA5" s="44" t="s">
        <v>125</v>
      </c>
      <c r="BB5" s="44" t="s">
        <v>98</v>
      </c>
      <c r="BC5" s="74" t="s">
        <v>126</v>
      </c>
      <c r="BD5" s="74" t="s">
        <v>124</v>
      </c>
      <c r="BE5" s="74" t="s">
        <v>125</v>
      </c>
      <c r="BF5" s="44" t="s">
        <v>127</v>
      </c>
      <c r="BG5" s="44" t="s">
        <v>128</v>
      </c>
      <c r="BH5" s="44" t="s">
        <v>129</v>
      </c>
      <c r="BI5" s="74" t="s">
        <v>130</v>
      </c>
      <c r="BJ5" s="74" t="s">
        <v>131</v>
      </c>
      <c r="BK5" s="74" t="s">
        <v>132</v>
      </c>
      <c r="BL5" s="74" t="s">
        <v>133</v>
      </c>
      <c r="BM5" s="74" t="s">
        <v>134</v>
      </c>
      <c r="BN5" s="74" t="s">
        <v>135</v>
      </c>
      <c r="BO5" s="74" t="s">
        <v>136</v>
      </c>
      <c r="BP5" s="74" t="s">
        <v>137</v>
      </c>
      <c r="BQ5" s="74" t="s">
        <v>138</v>
      </c>
      <c r="BR5" s="74" t="s">
        <v>139</v>
      </c>
      <c r="BS5" s="74" t="s">
        <v>140</v>
      </c>
      <c r="BT5" s="74" t="s">
        <v>141</v>
      </c>
      <c r="BU5" s="74" t="s">
        <v>142</v>
      </c>
      <c r="BV5" s="74" t="s">
        <v>143</v>
      </c>
      <c r="BW5" s="74" t="s">
        <v>144</v>
      </c>
      <c r="BX5" s="74" t="s">
        <v>145</v>
      </c>
      <c r="BY5" s="74" t="s">
        <v>146</v>
      </c>
      <c r="BZ5" s="74" t="s">
        <v>147</v>
      </c>
      <c r="CA5" s="74" t="s">
        <v>148</v>
      </c>
      <c r="CB5" s="74" t="s">
        <v>149</v>
      </c>
      <c r="CC5" s="74" t="s">
        <v>150</v>
      </c>
      <c r="CD5" s="74" t="s">
        <v>151</v>
      </c>
      <c r="CE5" s="74" t="s">
        <v>152</v>
      </c>
      <c r="CF5" s="74" t="s">
        <v>153</v>
      </c>
      <c r="CG5" s="74" t="s">
        <v>154</v>
      </c>
      <c r="CH5" s="74" t="s">
        <v>155</v>
      </c>
      <c r="CI5" s="74" t="s">
        <v>156</v>
      </c>
      <c r="CJ5" s="74" t="s">
        <v>157</v>
      </c>
      <c r="CK5" s="74" t="s">
        <v>158</v>
      </c>
      <c r="CL5" s="74" t="s">
        <v>159</v>
      </c>
      <c r="CM5" s="74" t="s">
        <v>160</v>
      </c>
      <c r="CN5" s="74" t="s">
        <v>161</v>
      </c>
      <c r="CO5" s="74" t="s">
        <v>162</v>
      </c>
      <c r="CP5" s="74" t="s">
        <v>163</v>
      </c>
      <c r="CQ5" s="74" t="s">
        <v>164</v>
      </c>
      <c r="CR5" s="74" t="s">
        <v>165</v>
      </c>
      <c r="CS5" s="44" t="s">
        <v>131</v>
      </c>
      <c r="CT5" s="44" t="s">
        <v>166</v>
      </c>
      <c r="CU5" s="44" t="s">
        <v>136</v>
      </c>
      <c r="CV5" s="44" t="s">
        <v>138</v>
      </c>
      <c r="CW5" s="44" t="s">
        <v>167</v>
      </c>
      <c r="CX5" s="44" t="s">
        <v>168</v>
      </c>
      <c r="CY5" s="44" t="s">
        <v>169</v>
      </c>
      <c r="CZ5" s="44" t="s">
        <v>170</v>
      </c>
      <c r="DA5" s="44" t="s">
        <v>171</v>
      </c>
      <c r="DB5" s="44" t="s">
        <v>172</v>
      </c>
      <c r="DC5" s="44" t="s">
        <v>173</v>
      </c>
      <c r="DD5" s="44" t="s">
        <v>174</v>
      </c>
      <c r="DE5" s="44" t="s">
        <v>175</v>
      </c>
      <c r="DF5" s="44" t="s">
        <v>176</v>
      </c>
      <c r="DG5" s="44" t="s">
        <v>177</v>
      </c>
      <c r="DH5" s="44" t="s">
        <v>178</v>
      </c>
      <c r="DI5" s="44" t="s">
        <v>179</v>
      </c>
      <c r="DJ5" s="44" t="s">
        <v>180</v>
      </c>
      <c r="DK5" s="44" t="s">
        <v>181</v>
      </c>
      <c r="DL5" s="44" t="s">
        <v>182</v>
      </c>
      <c r="DM5" s="44" t="s">
        <v>150</v>
      </c>
      <c r="DN5" s="44" t="s">
        <v>151</v>
      </c>
      <c r="DO5" s="44" t="s">
        <v>152</v>
      </c>
      <c r="DP5" s="44" t="s">
        <v>183</v>
      </c>
      <c r="DQ5" s="74" t="s">
        <v>127</v>
      </c>
      <c r="DR5" s="74" t="s">
        <v>128</v>
      </c>
      <c r="DS5" s="74" t="s">
        <v>129</v>
      </c>
      <c r="DT5" s="44" t="s">
        <v>184</v>
      </c>
      <c r="DU5" s="44" t="s">
        <v>185</v>
      </c>
      <c r="DV5" s="44" t="s">
        <v>186</v>
      </c>
      <c r="DW5" s="44" t="s">
        <v>187</v>
      </c>
      <c r="DX5" s="74" t="s">
        <v>80</v>
      </c>
      <c r="DY5" s="44" t="s">
        <v>80</v>
      </c>
    </row>
    <row r="6" spans="1:129" x14ac:dyDescent="0.2">
      <c r="A6" s="6"/>
      <c r="B6" s="18" t="s">
        <v>188</v>
      </c>
      <c r="C6" s="70"/>
      <c r="D6" s="70"/>
      <c r="E6" s="67"/>
      <c r="F6" s="91" t="str">
        <f>IF(E6=$E$1,1,IF(E6=$E$2,0,""))</f>
        <v/>
      </c>
      <c r="G6" s="45"/>
      <c r="I6" s="70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0"/>
      <c r="AX6" s="70"/>
      <c r="AY6" s="70"/>
      <c r="AZ6" s="70"/>
      <c r="BA6" s="70"/>
      <c r="BB6" s="70"/>
      <c r="BC6" s="75"/>
      <c r="BD6" s="75"/>
      <c r="BE6" s="75"/>
      <c r="BF6" s="70"/>
      <c r="BG6" s="70"/>
      <c r="BH6" s="70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0"/>
      <c r="CT6" s="70"/>
      <c r="CU6" s="70"/>
      <c r="CV6" s="70"/>
      <c r="CW6" s="70"/>
      <c r="CX6" s="70"/>
      <c r="CY6" s="70"/>
      <c r="CZ6" s="70"/>
      <c r="DA6" s="70"/>
      <c r="DB6" s="70"/>
      <c r="DC6" s="70"/>
      <c r="DD6" s="70"/>
      <c r="DE6" s="70"/>
      <c r="DF6" s="70"/>
      <c r="DG6" s="70"/>
      <c r="DH6" s="70"/>
      <c r="DI6" s="70"/>
      <c r="DJ6" s="70"/>
      <c r="DK6" s="70"/>
      <c r="DL6" s="70"/>
      <c r="DM6" s="70"/>
      <c r="DN6" s="70"/>
      <c r="DO6" s="70"/>
      <c r="DP6" s="70"/>
      <c r="DQ6" s="75"/>
      <c r="DR6" s="75"/>
      <c r="DS6" s="75"/>
      <c r="DT6" s="70"/>
      <c r="DU6" s="70"/>
      <c r="DV6" s="70"/>
      <c r="DW6" s="70"/>
      <c r="DX6" s="75"/>
      <c r="DY6" s="70"/>
    </row>
    <row r="7" spans="1:129" x14ac:dyDescent="0.2">
      <c r="A7" s="8"/>
      <c r="B7" s="9" t="s">
        <v>189</v>
      </c>
      <c r="C7" s="32">
        <v>0.53</v>
      </c>
      <c r="D7" s="32">
        <v>2.1</v>
      </c>
      <c r="E7" s="28" t="s">
        <v>1</v>
      </c>
      <c r="F7" s="92">
        <f>IF(E7=$E$1,1,IF(E7=$E$2,0,""))</f>
        <v>0</v>
      </c>
      <c r="G7" s="45"/>
      <c r="I7" s="32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32"/>
      <c r="AX7" s="32"/>
      <c r="AY7" s="32"/>
      <c r="AZ7" s="32"/>
      <c r="BA7" s="32"/>
      <c r="BB7" s="32"/>
      <c r="BC7" s="76"/>
      <c r="BD7" s="76"/>
      <c r="BE7" s="76"/>
      <c r="BF7" s="32"/>
      <c r="BG7" s="32"/>
      <c r="BH7" s="32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>
        <v>1</v>
      </c>
      <c r="BV7" s="76"/>
      <c r="BW7" s="76">
        <v>1</v>
      </c>
      <c r="BX7" s="76">
        <v>1</v>
      </c>
      <c r="BY7" s="76">
        <v>1</v>
      </c>
      <c r="BZ7" s="76">
        <v>1</v>
      </c>
      <c r="CA7" s="76"/>
      <c r="CB7" s="76">
        <v>1</v>
      </c>
      <c r="CC7" s="76"/>
      <c r="CD7" s="76">
        <v>1</v>
      </c>
      <c r="CE7" s="76">
        <v>1</v>
      </c>
      <c r="CF7" s="76">
        <v>1</v>
      </c>
      <c r="CG7" s="76">
        <v>1</v>
      </c>
      <c r="CH7" s="76"/>
      <c r="CI7" s="76">
        <v>1</v>
      </c>
      <c r="CJ7" s="76">
        <v>1</v>
      </c>
      <c r="CK7" s="76"/>
      <c r="CL7" s="76">
        <v>1</v>
      </c>
      <c r="CM7" s="76">
        <v>1</v>
      </c>
      <c r="CN7" s="76">
        <v>1</v>
      </c>
      <c r="CO7" s="76">
        <v>1</v>
      </c>
      <c r="CP7" s="76"/>
      <c r="CQ7" s="76">
        <v>1</v>
      </c>
      <c r="CR7" s="76">
        <v>0</v>
      </c>
      <c r="CS7" s="32"/>
      <c r="CT7" s="32"/>
      <c r="CU7" s="32"/>
      <c r="CV7" s="32"/>
      <c r="CW7" s="32"/>
      <c r="CX7" s="32"/>
      <c r="CY7" s="32"/>
      <c r="CZ7" s="32">
        <v>1</v>
      </c>
      <c r="DA7" s="32">
        <v>0</v>
      </c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>
        <v>1</v>
      </c>
      <c r="DN7" s="32">
        <v>1</v>
      </c>
      <c r="DO7" s="32">
        <v>1</v>
      </c>
      <c r="DP7" s="32"/>
      <c r="DQ7" s="76"/>
      <c r="DR7" s="76"/>
      <c r="DS7" s="76"/>
      <c r="DT7" s="32"/>
      <c r="DU7" s="32"/>
      <c r="DV7" s="32"/>
      <c r="DW7" s="32"/>
      <c r="DX7" s="76"/>
      <c r="DY7" s="32"/>
    </row>
    <row r="8" spans="1:129" x14ac:dyDescent="0.2">
      <c r="A8" s="8"/>
      <c r="B8" s="9" t="s">
        <v>190</v>
      </c>
      <c r="C8" s="32">
        <v>1</v>
      </c>
      <c r="D8" s="32">
        <v>2.19</v>
      </c>
      <c r="E8" s="28" t="s">
        <v>1</v>
      </c>
      <c r="F8" s="92">
        <f t="shared" ref="F8:F30" si="0">IF(E8=$E$1,1,IF(E8=$E$2,0,""))</f>
        <v>0</v>
      </c>
      <c r="G8" s="45"/>
      <c r="I8" s="32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32"/>
      <c r="AX8" s="32"/>
      <c r="AY8" s="32"/>
      <c r="AZ8" s="32"/>
      <c r="BA8" s="32"/>
      <c r="BB8" s="32"/>
      <c r="BC8" s="76"/>
      <c r="BD8" s="76"/>
      <c r="BE8" s="76"/>
      <c r="BF8" s="32"/>
      <c r="BG8" s="32"/>
      <c r="BH8" s="32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>
        <v>1</v>
      </c>
      <c r="BV8" s="76"/>
      <c r="BW8" s="76">
        <v>1</v>
      </c>
      <c r="BX8" s="76">
        <v>2</v>
      </c>
      <c r="BY8" s="76">
        <v>1</v>
      </c>
      <c r="BZ8" s="76">
        <v>1</v>
      </c>
      <c r="CA8" s="76"/>
      <c r="CB8" s="76">
        <v>1</v>
      </c>
      <c r="CC8" s="76"/>
      <c r="CD8" s="76">
        <v>1</v>
      </c>
      <c r="CE8" s="76">
        <v>1</v>
      </c>
      <c r="CF8" s="76">
        <v>1</v>
      </c>
      <c r="CG8" s="76">
        <v>1</v>
      </c>
      <c r="CH8" s="76">
        <v>1</v>
      </c>
      <c r="CI8" s="76">
        <v>2</v>
      </c>
      <c r="CJ8" s="76">
        <v>1</v>
      </c>
      <c r="CK8" s="76"/>
      <c r="CL8" s="76">
        <v>1</v>
      </c>
      <c r="CM8" s="76">
        <v>2</v>
      </c>
      <c r="CN8" s="76">
        <v>1</v>
      </c>
      <c r="CO8" s="76">
        <v>1</v>
      </c>
      <c r="CP8" s="76">
        <v>1</v>
      </c>
      <c r="CQ8" s="76">
        <v>1</v>
      </c>
      <c r="CR8" s="76">
        <v>1</v>
      </c>
      <c r="CS8" s="32"/>
      <c r="CT8" s="32"/>
      <c r="CU8" s="32"/>
      <c r="CV8" s="32"/>
      <c r="CW8" s="32"/>
      <c r="CX8" s="32"/>
      <c r="CY8" s="32">
        <v>1</v>
      </c>
      <c r="CZ8" s="32">
        <v>1</v>
      </c>
      <c r="DA8" s="32">
        <v>1</v>
      </c>
      <c r="DB8" s="32">
        <v>1</v>
      </c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>
        <v>1</v>
      </c>
      <c r="DN8" s="32">
        <v>1</v>
      </c>
      <c r="DO8" s="32">
        <v>1</v>
      </c>
      <c r="DP8" s="32"/>
      <c r="DQ8" s="76"/>
      <c r="DR8" s="76"/>
      <c r="DS8" s="76"/>
      <c r="DT8" s="32"/>
      <c r="DU8" s="32"/>
      <c r="DV8" s="32"/>
      <c r="DW8" s="32"/>
      <c r="DX8" s="76"/>
      <c r="DY8" s="32"/>
    </row>
    <row r="9" spans="1:129" x14ac:dyDescent="0.2">
      <c r="A9" s="8"/>
      <c r="B9" s="9" t="s">
        <v>191</v>
      </c>
      <c r="C9" s="32">
        <v>1.5</v>
      </c>
      <c r="D9" s="32">
        <v>0.53</v>
      </c>
      <c r="E9" s="28" t="s">
        <v>0</v>
      </c>
      <c r="F9" s="92">
        <f t="shared" si="0"/>
        <v>1</v>
      </c>
      <c r="G9" s="45"/>
      <c r="I9" s="32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32"/>
      <c r="AX9" s="32"/>
      <c r="AY9" s="32"/>
      <c r="AZ9" s="32"/>
      <c r="BA9" s="32"/>
      <c r="BB9" s="32"/>
      <c r="BC9" s="76"/>
      <c r="BD9" s="76"/>
      <c r="BE9" s="76"/>
      <c r="BF9" s="32"/>
      <c r="BG9" s="32"/>
      <c r="BH9" s="32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>
        <v>1</v>
      </c>
      <c r="BV9" s="76"/>
      <c r="BW9" s="76">
        <v>1</v>
      </c>
      <c r="BX9" s="76">
        <v>1</v>
      </c>
      <c r="BY9" s="76">
        <v>1</v>
      </c>
      <c r="BZ9" s="76">
        <v>1</v>
      </c>
      <c r="CA9" s="76"/>
      <c r="CB9" s="76">
        <v>1</v>
      </c>
      <c r="CC9" s="76"/>
      <c r="CD9" s="76">
        <v>1</v>
      </c>
      <c r="CE9" s="76"/>
      <c r="CF9" s="76">
        <v>1</v>
      </c>
      <c r="CG9" s="76">
        <v>1</v>
      </c>
      <c r="CH9" s="76"/>
      <c r="CI9" s="76">
        <v>1</v>
      </c>
      <c r="CJ9" s="76">
        <v>1</v>
      </c>
      <c r="CK9" s="76"/>
      <c r="CL9" s="76">
        <v>1</v>
      </c>
      <c r="CM9" s="76">
        <v>1</v>
      </c>
      <c r="CN9" s="76">
        <v>1</v>
      </c>
      <c r="CO9" s="76">
        <v>1</v>
      </c>
      <c r="CP9" s="76"/>
      <c r="CQ9" s="76">
        <v>1</v>
      </c>
      <c r="CR9" s="76">
        <v>0</v>
      </c>
      <c r="CS9" s="32"/>
      <c r="CT9" s="32"/>
      <c r="CU9" s="32"/>
      <c r="CV9" s="32"/>
      <c r="CW9" s="32"/>
      <c r="CX9" s="32"/>
      <c r="CY9" s="32"/>
      <c r="CZ9" s="32">
        <v>0</v>
      </c>
      <c r="DA9" s="32">
        <v>0</v>
      </c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>
        <v>0</v>
      </c>
      <c r="DN9" s="32">
        <v>0</v>
      </c>
      <c r="DO9" s="32">
        <v>0</v>
      </c>
      <c r="DP9" s="32"/>
      <c r="DQ9" s="76"/>
      <c r="DR9" s="76"/>
      <c r="DS9" s="76"/>
      <c r="DT9" s="32"/>
      <c r="DU9" s="32"/>
      <c r="DV9" s="32"/>
      <c r="DW9" s="32"/>
      <c r="DX9" s="76"/>
      <c r="DY9" s="32"/>
    </row>
    <row r="10" spans="1:129" x14ac:dyDescent="0.2">
      <c r="A10" s="8"/>
      <c r="B10" s="9" t="s">
        <v>192</v>
      </c>
      <c r="C10" s="32">
        <v>1.5</v>
      </c>
      <c r="D10" s="32">
        <v>1.21</v>
      </c>
      <c r="E10" s="28" t="s">
        <v>0</v>
      </c>
      <c r="F10" s="92">
        <f t="shared" si="0"/>
        <v>1</v>
      </c>
      <c r="G10" s="45"/>
      <c r="I10" s="32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32"/>
      <c r="AX10" s="32"/>
      <c r="AY10" s="32"/>
      <c r="AZ10" s="32"/>
      <c r="BA10" s="32"/>
      <c r="BB10" s="32"/>
      <c r="BC10" s="76"/>
      <c r="BD10" s="76"/>
      <c r="BE10" s="76"/>
      <c r="BF10" s="32"/>
      <c r="BG10" s="32"/>
      <c r="BH10" s="32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>
        <v>4</v>
      </c>
      <c r="BV10" s="76"/>
      <c r="BW10" s="76">
        <v>6</v>
      </c>
      <c r="BX10" s="76">
        <v>3</v>
      </c>
      <c r="BY10" s="76">
        <v>4</v>
      </c>
      <c r="BZ10" s="76">
        <v>4</v>
      </c>
      <c r="CA10" s="76"/>
      <c r="CB10" s="76">
        <v>4</v>
      </c>
      <c r="CC10" s="76"/>
      <c r="CD10" s="76">
        <v>4</v>
      </c>
      <c r="CE10" s="76"/>
      <c r="CF10" s="76">
        <v>4</v>
      </c>
      <c r="CG10" s="76">
        <v>4</v>
      </c>
      <c r="CH10" s="76"/>
      <c r="CI10" s="76">
        <v>3</v>
      </c>
      <c r="CJ10" s="76">
        <v>4</v>
      </c>
      <c r="CK10" s="76"/>
      <c r="CL10" s="76">
        <v>4</v>
      </c>
      <c r="CM10" s="76">
        <v>3</v>
      </c>
      <c r="CN10" s="76">
        <v>4</v>
      </c>
      <c r="CO10" s="76">
        <v>4</v>
      </c>
      <c r="CP10" s="76"/>
      <c r="CQ10" s="76">
        <v>1</v>
      </c>
      <c r="CR10" s="76">
        <v>2</v>
      </c>
      <c r="CS10" s="32"/>
      <c r="CT10" s="32"/>
      <c r="CU10" s="32"/>
      <c r="CV10" s="32"/>
      <c r="CW10" s="32"/>
      <c r="CX10" s="32"/>
      <c r="CY10" s="32"/>
      <c r="CZ10" s="32">
        <v>4</v>
      </c>
      <c r="DA10" s="32">
        <v>2</v>
      </c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>
        <v>4</v>
      </c>
      <c r="DN10" s="32">
        <v>4</v>
      </c>
      <c r="DO10" s="32">
        <v>4</v>
      </c>
      <c r="DP10" s="32"/>
      <c r="DQ10" s="76"/>
      <c r="DR10" s="76"/>
      <c r="DS10" s="76"/>
      <c r="DT10" s="32"/>
      <c r="DU10" s="32"/>
      <c r="DV10" s="32"/>
      <c r="DW10" s="32"/>
      <c r="DX10" s="76"/>
      <c r="DY10" s="32"/>
    </row>
    <row r="11" spans="1:129" x14ac:dyDescent="0.2">
      <c r="A11" s="6"/>
      <c r="B11" s="18" t="s">
        <v>193</v>
      </c>
      <c r="C11" s="70"/>
      <c r="D11" s="70"/>
      <c r="E11" s="67"/>
      <c r="F11" s="91" t="str">
        <f t="shared" si="0"/>
        <v/>
      </c>
      <c r="G11" s="45"/>
      <c r="I11" s="70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0"/>
      <c r="AX11" s="70"/>
      <c r="AY11" s="70"/>
      <c r="AZ11" s="70"/>
      <c r="BA11" s="70"/>
      <c r="BB11" s="70"/>
      <c r="BC11" s="75"/>
      <c r="BD11" s="75"/>
      <c r="BE11" s="75"/>
      <c r="BF11" s="70"/>
      <c r="BG11" s="70"/>
      <c r="BH11" s="70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0"/>
      <c r="CT11" s="70"/>
      <c r="CU11" s="70"/>
      <c r="CV11" s="70"/>
      <c r="CW11" s="70"/>
      <c r="CX11" s="70"/>
      <c r="CY11" s="70"/>
      <c r="CZ11" s="70"/>
      <c r="DA11" s="70"/>
      <c r="DB11" s="70"/>
      <c r="DC11" s="70"/>
      <c r="DD11" s="70"/>
      <c r="DE11" s="70"/>
      <c r="DF11" s="70"/>
      <c r="DG11" s="70"/>
      <c r="DH11" s="70"/>
      <c r="DI11" s="70"/>
      <c r="DJ11" s="70"/>
      <c r="DK11" s="70"/>
      <c r="DL11" s="70"/>
      <c r="DM11" s="70"/>
      <c r="DN11" s="70"/>
      <c r="DO11" s="70"/>
      <c r="DP11" s="70"/>
      <c r="DQ11" s="75"/>
      <c r="DR11" s="75"/>
      <c r="DS11" s="75"/>
      <c r="DT11" s="70"/>
      <c r="DU11" s="70"/>
      <c r="DV11" s="70"/>
      <c r="DW11" s="70"/>
      <c r="DX11" s="75"/>
      <c r="DY11" s="70"/>
    </row>
    <row r="12" spans="1:129" x14ac:dyDescent="0.2">
      <c r="A12" s="8"/>
      <c r="B12" s="9" t="s">
        <v>194</v>
      </c>
      <c r="C12" s="32">
        <v>0.53</v>
      </c>
      <c r="D12" s="32">
        <v>2.1</v>
      </c>
      <c r="E12" s="28" t="s">
        <v>1</v>
      </c>
      <c r="F12" s="92">
        <f t="shared" si="0"/>
        <v>0</v>
      </c>
      <c r="G12" s="45"/>
      <c r="I12" s="32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32"/>
      <c r="AX12" s="32"/>
      <c r="AY12" s="32"/>
      <c r="AZ12" s="32"/>
      <c r="BA12" s="32"/>
      <c r="BB12" s="32"/>
      <c r="BC12" s="76"/>
      <c r="BD12" s="76"/>
      <c r="BE12" s="76"/>
      <c r="BF12" s="32"/>
      <c r="BG12" s="32"/>
      <c r="BH12" s="32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>
        <v>1</v>
      </c>
      <c r="BV12" s="76"/>
      <c r="BW12" s="76">
        <v>0</v>
      </c>
      <c r="BX12" s="76">
        <v>1</v>
      </c>
      <c r="BY12" s="76">
        <v>1</v>
      </c>
      <c r="BZ12" s="76">
        <v>1</v>
      </c>
      <c r="CA12" s="76"/>
      <c r="CB12" s="76">
        <v>1</v>
      </c>
      <c r="CC12" s="76"/>
      <c r="CD12" s="76">
        <v>1</v>
      </c>
      <c r="CE12" s="76">
        <v>1</v>
      </c>
      <c r="CF12" s="76">
        <v>1</v>
      </c>
      <c r="CG12" s="76">
        <v>1</v>
      </c>
      <c r="CH12" s="76">
        <v>0</v>
      </c>
      <c r="CI12" s="76">
        <v>1</v>
      </c>
      <c r="CJ12" s="76">
        <v>1</v>
      </c>
      <c r="CK12" s="76"/>
      <c r="CL12" s="76">
        <v>1</v>
      </c>
      <c r="CM12" s="76">
        <v>1</v>
      </c>
      <c r="CN12" s="76">
        <v>1</v>
      </c>
      <c r="CO12" s="76">
        <v>1</v>
      </c>
      <c r="CP12" s="76"/>
      <c r="CQ12" s="76">
        <v>1</v>
      </c>
      <c r="CR12" s="76">
        <v>0</v>
      </c>
      <c r="CS12" s="32"/>
      <c r="CT12" s="32"/>
      <c r="CU12" s="32"/>
      <c r="CV12" s="32"/>
      <c r="CW12" s="32"/>
      <c r="CX12" s="32"/>
      <c r="CY12" s="32"/>
      <c r="CZ12" s="32">
        <v>1</v>
      </c>
      <c r="DA12" s="32">
        <v>0</v>
      </c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>
        <v>1</v>
      </c>
      <c r="DN12" s="32">
        <v>1</v>
      </c>
      <c r="DO12" s="32">
        <v>1</v>
      </c>
      <c r="DP12" s="32"/>
      <c r="DQ12" s="76"/>
      <c r="DR12" s="76"/>
      <c r="DS12" s="76"/>
      <c r="DT12" s="32"/>
      <c r="DU12" s="32"/>
      <c r="DV12" s="32"/>
      <c r="DW12" s="32"/>
      <c r="DX12" s="76"/>
      <c r="DY12" s="32"/>
    </row>
    <row r="13" spans="1:129" x14ac:dyDescent="0.2">
      <c r="A13" s="8"/>
      <c r="B13" s="9" t="s">
        <v>195</v>
      </c>
      <c r="C13" s="32">
        <v>1</v>
      </c>
      <c r="D13" s="32">
        <v>2.19</v>
      </c>
      <c r="E13" s="28" t="s">
        <v>1</v>
      </c>
      <c r="F13" s="92">
        <f t="shared" si="0"/>
        <v>0</v>
      </c>
      <c r="G13" s="45"/>
      <c r="I13" s="32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32"/>
      <c r="AX13" s="32"/>
      <c r="AY13" s="32"/>
      <c r="AZ13" s="32"/>
      <c r="BA13" s="32"/>
      <c r="BB13" s="32"/>
      <c r="BC13" s="76"/>
      <c r="BD13" s="76"/>
      <c r="BE13" s="76"/>
      <c r="BF13" s="32"/>
      <c r="BG13" s="32"/>
      <c r="BH13" s="32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>
        <v>1</v>
      </c>
      <c r="BV13" s="76"/>
      <c r="BW13" s="76">
        <v>2</v>
      </c>
      <c r="BX13" s="76">
        <v>2</v>
      </c>
      <c r="BY13" s="76">
        <v>1</v>
      </c>
      <c r="BZ13" s="76">
        <v>2</v>
      </c>
      <c r="CA13" s="76"/>
      <c r="CB13" s="76">
        <v>1</v>
      </c>
      <c r="CC13" s="76"/>
      <c r="CD13" s="76">
        <v>1</v>
      </c>
      <c r="CE13" s="76">
        <v>1</v>
      </c>
      <c r="CF13" s="76">
        <v>1</v>
      </c>
      <c r="CG13" s="76">
        <v>1</v>
      </c>
      <c r="CH13" s="76">
        <v>1</v>
      </c>
      <c r="CI13" s="76">
        <v>1</v>
      </c>
      <c r="CJ13" s="76">
        <v>1</v>
      </c>
      <c r="CK13" s="76"/>
      <c r="CL13" s="76">
        <v>1</v>
      </c>
      <c r="CM13" s="76">
        <v>1</v>
      </c>
      <c r="CN13" s="76">
        <v>1</v>
      </c>
      <c r="CO13" s="76">
        <v>1</v>
      </c>
      <c r="CP13" s="76">
        <v>1</v>
      </c>
      <c r="CQ13" s="76">
        <v>1</v>
      </c>
      <c r="CR13" s="76">
        <v>1</v>
      </c>
      <c r="CS13" s="32"/>
      <c r="CT13" s="32"/>
      <c r="CU13" s="32"/>
      <c r="CV13" s="32"/>
      <c r="CW13" s="32"/>
      <c r="CX13" s="32"/>
      <c r="CY13" s="32">
        <v>1</v>
      </c>
      <c r="CZ13" s="32">
        <v>1</v>
      </c>
      <c r="DA13" s="32">
        <v>1</v>
      </c>
      <c r="DB13" s="32">
        <v>1</v>
      </c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>
        <v>1</v>
      </c>
      <c r="DN13" s="32">
        <v>1</v>
      </c>
      <c r="DO13" s="32">
        <v>1</v>
      </c>
      <c r="DP13" s="32"/>
      <c r="DQ13" s="76"/>
      <c r="DR13" s="76"/>
      <c r="DS13" s="76"/>
      <c r="DT13" s="32"/>
      <c r="DU13" s="32"/>
      <c r="DV13" s="32"/>
      <c r="DW13" s="32"/>
      <c r="DX13" s="76"/>
      <c r="DY13" s="32"/>
    </row>
    <row r="14" spans="1:129" x14ac:dyDescent="0.2">
      <c r="A14" s="8"/>
      <c r="B14" s="9" t="s">
        <v>196</v>
      </c>
      <c r="C14" s="32">
        <v>1.5</v>
      </c>
      <c r="D14" s="32">
        <v>0.6</v>
      </c>
      <c r="E14" s="28" t="s">
        <v>0</v>
      </c>
      <c r="F14" s="92">
        <f t="shared" si="0"/>
        <v>1</v>
      </c>
      <c r="G14" s="45"/>
      <c r="I14" s="32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32"/>
      <c r="AX14" s="32"/>
      <c r="AY14" s="32"/>
      <c r="AZ14" s="32"/>
      <c r="BA14" s="32"/>
      <c r="BB14" s="32"/>
      <c r="BC14" s="76"/>
      <c r="BD14" s="76"/>
      <c r="BE14" s="76"/>
      <c r="BF14" s="32"/>
      <c r="BG14" s="32"/>
      <c r="BH14" s="32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>
        <v>3</v>
      </c>
      <c r="BV14" s="76"/>
      <c r="BW14" s="76">
        <v>3</v>
      </c>
      <c r="BX14" s="76">
        <v>3</v>
      </c>
      <c r="BY14" s="76">
        <v>3</v>
      </c>
      <c r="BZ14" s="76">
        <v>2</v>
      </c>
      <c r="CA14" s="76"/>
      <c r="CB14" s="76">
        <v>3</v>
      </c>
      <c r="CC14" s="76"/>
      <c r="CD14" s="76">
        <v>3</v>
      </c>
      <c r="CE14" s="76">
        <v>0</v>
      </c>
      <c r="CF14" s="76">
        <v>3</v>
      </c>
      <c r="CG14" s="76">
        <v>4</v>
      </c>
      <c r="CH14" s="76">
        <v>0</v>
      </c>
      <c r="CI14" s="76">
        <v>3</v>
      </c>
      <c r="CJ14" s="76">
        <v>3</v>
      </c>
      <c r="CK14" s="76"/>
      <c r="CL14" s="76">
        <v>3</v>
      </c>
      <c r="CM14" s="76">
        <v>3</v>
      </c>
      <c r="CN14" s="76">
        <v>3</v>
      </c>
      <c r="CO14" s="76">
        <v>4</v>
      </c>
      <c r="CP14" s="76"/>
      <c r="CQ14" s="76">
        <v>1</v>
      </c>
      <c r="CR14" s="76">
        <v>2</v>
      </c>
      <c r="CS14" s="32"/>
      <c r="CT14" s="32"/>
      <c r="CU14" s="32"/>
      <c r="CV14" s="32"/>
      <c r="CW14" s="32"/>
      <c r="CX14" s="32"/>
      <c r="CY14" s="32"/>
      <c r="CZ14" s="32">
        <v>4</v>
      </c>
      <c r="DA14" s="32">
        <v>2</v>
      </c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>
        <v>4</v>
      </c>
      <c r="DN14" s="32">
        <v>4</v>
      </c>
      <c r="DO14" s="32">
        <v>4</v>
      </c>
      <c r="DP14" s="32"/>
      <c r="DQ14" s="76"/>
      <c r="DR14" s="76"/>
      <c r="DS14" s="76"/>
      <c r="DT14" s="32"/>
      <c r="DU14" s="32"/>
      <c r="DV14" s="32"/>
      <c r="DW14" s="32"/>
      <c r="DX14" s="76"/>
      <c r="DY14" s="32"/>
    </row>
    <row r="15" spans="1:129" x14ac:dyDescent="0.2">
      <c r="A15" s="8"/>
      <c r="B15" s="9"/>
      <c r="C15" s="32"/>
      <c r="D15" s="32"/>
      <c r="E15" s="28"/>
      <c r="F15" s="92" t="str">
        <f t="shared" si="0"/>
        <v/>
      </c>
      <c r="G15" s="45"/>
      <c r="I15" s="32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32"/>
      <c r="AX15" s="32"/>
      <c r="AY15" s="32"/>
      <c r="AZ15" s="32"/>
      <c r="BA15" s="32"/>
      <c r="BB15" s="32"/>
      <c r="BC15" s="76"/>
      <c r="BD15" s="76"/>
      <c r="BE15" s="76"/>
      <c r="BF15" s="32"/>
      <c r="BG15" s="32"/>
      <c r="BH15" s="32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76"/>
      <c r="DR15" s="76"/>
      <c r="DS15" s="76"/>
      <c r="DT15" s="32"/>
      <c r="DU15" s="32"/>
      <c r="DV15" s="32"/>
      <c r="DW15" s="32"/>
      <c r="DX15" s="76"/>
      <c r="DY15" s="32"/>
    </row>
    <row r="16" spans="1:129" x14ac:dyDescent="0.2">
      <c r="A16" s="8"/>
      <c r="B16" s="9"/>
      <c r="C16" s="32"/>
      <c r="D16" s="32"/>
      <c r="E16" s="28"/>
      <c r="F16" s="92" t="str">
        <f t="shared" si="0"/>
        <v/>
      </c>
      <c r="G16" s="45"/>
      <c r="I16" s="32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32"/>
      <c r="AX16" s="32"/>
      <c r="AY16" s="32"/>
      <c r="AZ16" s="32"/>
      <c r="BA16" s="32"/>
      <c r="BB16" s="32"/>
      <c r="BC16" s="76"/>
      <c r="BD16" s="76"/>
      <c r="BE16" s="76"/>
      <c r="BF16" s="32"/>
      <c r="BG16" s="32"/>
      <c r="BH16" s="32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76"/>
      <c r="DR16" s="76"/>
      <c r="DS16" s="76"/>
      <c r="DT16" s="32"/>
      <c r="DU16" s="32"/>
      <c r="DV16" s="32"/>
      <c r="DW16" s="32"/>
      <c r="DX16" s="76"/>
      <c r="DY16" s="32"/>
    </row>
    <row r="17" spans="1:129" x14ac:dyDescent="0.2">
      <c r="A17" s="8"/>
      <c r="B17" s="9"/>
      <c r="C17" s="32"/>
      <c r="D17" s="32"/>
      <c r="E17" s="28"/>
      <c r="F17" s="92" t="str">
        <f t="shared" si="0"/>
        <v/>
      </c>
      <c r="G17" s="45"/>
      <c r="I17" s="32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32"/>
      <c r="AX17" s="32"/>
      <c r="AY17" s="32"/>
      <c r="AZ17" s="32"/>
      <c r="BA17" s="32"/>
      <c r="BB17" s="32"/>
      <c r="BC17" s="76"/>
      <c r="BD17" s="76"/>
      <c r="BE17" s="76"/>
      <c r="BF17" s="32"/>
      <c r="BG17" s="32"/>
      <c r="BH17" s="32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76"/>
      <c r="DR17" s="76"/>
      <c r="DS17" s="76"/>
      <c r="DT17" s="32"/>
      <c r="DU17" s="32"/>
      <c r="DV17" s="32"/>
      <c r="DW17" s="32"/>
      <c r="DX17" s="76"/>
      <c r="DY17" s="32"/>
    </row>
    <row r="18" spans="1:129" x14ac:dyDescent="0.2">
      <c r="A18" s="8"/>
      <c r="B18" s="9"/>
      <c r="C18" s="32"/>
      <c r="D18" s="32"/>
      <c r="E18" s="28"/>
      <c r="F18" s="92" t="str">
        <f t="shared" si="0"/>
        <v/>
      </c>
      <c r="G18" s="45"/>
      <c r="I18" s="32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32"/>
      <c r="AX18" s="32"/>
      <c r="AY18" s="32"/>
      <c r="AZ18" s="32"/>
      <c r="BA18" s="32"/>
      <c r="BB18" s="32"/>
      <c r="BC18" s="76"/>
      <c r="BD18" s="76"/>
      <c r="BE18" s="76"/>
      <c r="BF18" s="32"/>
      <c r="BG18" s="32"/>
      <c r="BH18" s="32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76"/>
      <c r="DR18" s="76"/>
      <c r="DS18" s="76"/>
      <c r="DT18" s="32"/>
      <c r="DU18" s="32"/>
      <c r="DV18" s="32"/>
      <c r="DW18" s="32"/>
      <c r="DX18" s="76"/>
      <c r="DY18" s="32"/>
    </row>
    <row r="19" spans="1:129" x14ac:dyDescent="0.2">
      <c r="A19" s="8"/>
      <c r="B19" s="9"/>
      <c r="C19" s="32"/>
      <c r="D19" s="32"/>
      <c r="E19" s="28"/>
      <c r="F19" s="92" t="str">
        <f t="shared" si="0"/>
        <v/>
      </c>
      <c r="G19" s="45"/>
      <c r="I19" s="32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32"/>
      <c r="AX19" s="32"/>
      <c r="AY19" s="32"/>
      <c r="AZ19" s="32"/>
      <c r="BA19" s="32"/>
      <c r="BB19" s="32"/>
      <c r="BC19" s="76"/>
      <c r="BD19" s="76"/>
      <c r="BE19" s="76"/>
      <c r="BF19" s="32"/>
      <c r="BG19" s="32"/>
      <c r="BH19" s="32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76"/>
      <c r="DR19" s="76"/>
      <c r="DS19" s="76"/>
      <c r="DT19" s="32"/>
      <c r="DU19" s="32"/>
      <c r="DV19" s="32"/>
      <c r="DW19" s="32"/>
      <c r="DX19" s="76"/>
      <c r="DY19" s="32"/>
    </row>
    <row r="20" spans="1:129" x14ac:dyDescent="0.2">
      <c r="A20" s="8"/>
      <c r="B20" s="9"/>
      <c r="C20" s="32"/>
      <c r="D20" s="32"/>
      <c r="E20" s="28"/>
      <c r="F20" s="92" t="str">
        <f t="shared" si="0"/>
        <v/>
      </c>
      <c r="G20" s="45"/>
      <c r="I20" s="32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76"/>
      <c r="Z20" s="76"/>
      <c r="AA20" s="94"/>
      <c r="AB20" s="94"/>
      <c r="AC20" s="94"/>
      <c r="AD20" s="94"/>
      <c r="AE20" s="32"/>
      <c r="AF20" s="32"/>
      <c r="AG20" s="32"/>
      <c r="AH20" s="32"/>
      <c r="AI20" s="32"/>
      <c r="AJ20" s="32"/>
      <c r="AK20" s="32"/>
      <c r="AL20" s="94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32"/>
      <c r="AX20" s="32"/>
      <c r="AY20" s="32"/>
      <c r="AZ20" s="32"/>
      <c r="BA20" s="32"/>
      <c r="BB20" s="32"/>
      <c r="BC20" s="76"/>
      <c r="BD20" s="76"/>
      <c r="BE20" s="76"/>
      <c r="BF20" s="32"/>
      <c r="BG20" s="32"/>
      <c r="BH20" s="32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76"/>
      <c r="DR20" s="76"/>
      <c r="DS20" s="76"/>
      <c r="DT20" s="32"/>
      <c r="DU20" s="32"/>
      <c r="DV20" s="32"/>
      <c r="DW20" s="32"/>
      <c r="DX20" s="76"/>
      <c r="DY20" s="32"/>
    </row>
    <row r="21" spans="1:129" x14ac:dyDescent="0.2">
      <c r="A21" s="8"/>
      <c r="B21" s="9"/>
      <c r="C21" s="32"/>
      <c r="D21" s="32"/>
      <c r="E21" s="28"/>
      <c r="F21" s="92" t="str">
        <f t="shared" si="0"/>
        <v/>
      </c>
      <c r="G21" s="45"/>
      <c r="I21" s="32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94"/>
      <c r="AB21" s="94"/>
      <c r="AC21" s="94"/>
      <c r="AD21" s="94"/>
      <c r="AE21" s="32"/>
      <c r="AF21" s="32"/>
      <c r="AG21" s="32"/>
      <c r="AH21" s="32"/>
      <c r="AI21" s="32"/>
      <c r="AJ21" s="32"/>
      <c r="AK21" s="32"/>
      <c r="AL21" s="94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32"/>
      <c r="AX21" s="32"/>
      <c r="AY21" s="32"/>
      <c r="AZ21" s="32"/>
      <c r="BA21" s="32"/>
      <c r="BB21" s="32"/>
      <c r="BC21" s="76"/>
      <c r="BD21" s="76"/>
      <c r="BE21" s="76"/>
      <c r="BF21" s="32"/>
      <c r="BG21" s="32"/>
      <c r="BH21" s="32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76"/>
      <c r="DR21" s="76"/>
      <c r="DS21" s="76"/>
      <c r="DT21" s="32"/>
      <c r="DU21" s="32"/>
      <c r="DV21" s="32"/>
      <c r="DW21" s="32"/>
      <c r="DX21" s="76"/>
      <c r="DY21" s="32"/>
    </row>
    <row r="22" spans="1:129" x14ac:dyDescent="0.2">
      <c r="A22" s="8"/>
      <c r="B22" s="9"/>
      <c r="C22" s="32"/>
      <c r="D22" s="32"/>
      <c r="E22" s="28"/>
      <c r="F22" s="92" t="str">
        <f t="shared" si="0"/>
        <v/>
      </c>
      <c r="G22" s="45"/>
      <c r="I22" s="32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32"/>
      <c r="AX22" s="32"/>
      <c r="AY22" s="32"/>
      <c r="AZ22" s="32"/>
      <c r="BA22" s="32"/>
      <c r="BB22" s="32"/>
      <c r="BC22" s="76"/>
      <c r="BD22" s="76"/>
      <c r="BE22" s="76"/>
      <c r="BF22" s="32"/>
      <c r="BG22" s="32"/>
      <c r="BH22" s="32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76"/>
      <c r="DR22" s="76"/>
      <c r="DS22" s="76"/>
      <c r="DT22" s="32"/>
      <c r="DU22" s="32"/>
      <c r="DV22" s="32"/>
      <c r="DW22" s="32"/>
      <c r="DX22" s="76"/>
      <c r="DY22" s="32"/>
    </row>
    <row r="23" spans="1:129" x14ac:dyDescent="0.2">
      <c r="A23" s="8"/>
      <c r="B23" s="9"/>
      <c r="C23" s="32"/>
      <c r="D23" s="32"/>
      <c r="E23" s="28"/>
      <c r="F23" s="92" t="str">
        <f t="shared" si="0"/>
        <v/>
      </c>
      <c r="G23" s="45"/>
      <c r="I23" s="32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32"/>
      <c r="AX23" s="32"/>
      <c r="AY23" s="32"/>
      <c r="AZ23" s="32"/>
      <c r="BA23" s="32"/>
      <c r="BB23" s="32"/>
      <c r="BC23" s="76"/>
      <c r="BD23" s="76"/>
      <c r="BE23" s="76"/>
      <c r="BF23" s="32"/>
      <c r="BG23" s="32"/>
      <c r="BH23" s="32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76"/>
      <c r="DR23" s="76"/>
      <c r="DS23" s="76"/>
      <c r="DT23" s="32"/>
      <c r="DU23" s="32"/>
      <c r="DV23" s="32"/>
      <c r="DW23" s="32"/>
      <c r="DX23" s="76"/>
      <c r="DY23" s="32"/>
    </row>
    <row r="24" spans="1:129" x14ac:dyDescent="0.2">
      <c r="A24" s="8"/>
      <c r="B24" s="9"/>
      <c r="C24" s="32"/>
      <c r="D24" s="32"/>
      <c r="E24" s="28"/>
      <c r="F24" s="92" t="str">
        <f t="shared" si="0"/>
        <v/>
      </c>
      <c r="G24" s="45"/>
      <c r="I24" s="32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32"/>
      <c r="AX24" s="32"/>
      <c r="AY24" s="32"/>
      <c r="AZ24" s="32"/>
      <c r="BA24" s="32"/>
      <c r="BB24" s="32"/>
      <c r="BC24" s="76"/>
      <c r="BD24" s="76"/>
      <c r="BE24" s="76"/>
      <c r="BF24" s="32"/>
      <c r="BG24" s="32"/>
      <c r="BH24" s="32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76"/>
      <c r="DR24" s="76"/>
      <c r="DS24" s="76"/>
      <c r="DT24" s="32"/>
      <c r="DU24" s="32"/>
      <c r="DV24" s="32"/>
      <c r="DW24" s="32"/>
      <c r="DX24" s="76"/>
      <c r="DY24" s="32"/>
    </row>
    <row r="25" spans="1:129" x14ac:dyDescent="0.2">
      <c r="A25" s="8"/>
      <c r="B25" s="9"/>
      <c r="C25" s="32"/>
      <c r="D25" s="32"/>
      <c r="E25" s="28"/>
      <c r="F25" s="92" t="str">
        <f t="shared" si="0"/>
        <v/>
      </c>
      <c r="G25" s="45"/>
      <c r="I25" s="32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32"/>
      <c r="AX25" s="32"/>
      <c r="AY25" s="32"/>
      <c r="AZ25" s="32"/>
      <c r="BA25" s="32"/>
      <c r="BB25" s="32"/>
      <c r="BC25" s="76"/>
      <c r="BD25" s="76"/>
      <c r="BE25" s="76"/>
      <c r="BF25" s="32"/>
      <c r="BG25" s="32"/>
      <c r="BH25" s="32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76"/>
      <c r="DR25" s="76"/>
      <c r="DS25" s="76"/>
      <c r="DT25" s="32"/>
      <c r="DU25" s="32"/>
      <c r="DV25" s="32"/>
      <c r="DW25" s="32"/>
      <c r="DX25" s="76"/>
      <c r="DY25" s="32"/>
    </row>
    <row r="26" spans="1:129" x14ac:dyDescent="0.2">
      <c r="A26" s="8"/>
      <c r="B26" s="9"/>
      <c r="C26" s="32"/>
      <c r="D26" s="32"/>
      <c r="E26" s="28"/>
      <c r="F26" s="92" t="str">
        <f t="shared" si="0"/>
        <v/>
      </c>
      <c r="G26" s="45"/>
      <c r="I26" s="32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32"/>
      <c r="AX26" s="32"/>
      <c r="AY26" s="32"/>
      <c r="AZ26" s="32"/>
      <c r="BA26" s="32"/>
      <c r="BB26" s="32"/>
      <c r="BC26" s="76"/>
      <c r="BD26" s="76"/>
      <c r="BE26" s="76"/>
      <c r="BF26" s="32"/>
      <c r="BG26" s="32"/>
      <c r="BH26" s="32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76"/>
      <c r="DR26" s="76"/>
      <c r="DS26" s="76"/>
      <c r="DT26" s="32"/>
      <c r="DU26" s="32"/>
      <c r="DV26" s="32"/>
      <c r="DW26" s="32"/>
      <c r="DX26" s="76"/>
      <c r="DY26" s="32"/>
    </row>
    <row r="27" spans="1:129" x14ac:dyDescent="0.2">
      <c r="A27" s="8"/>
      <c r="B27" s="9"/>
      <c r="C27" s="32"/>
      <c r="D27" s="32"/>
      <c r="E27" s="28"/>
      <c r="F27" s="92" t="str">
        <f t="shared" si="0"/>
        <v/>
      </c>
      <c r="G27" s="45"/>
      <c r="I27" s="32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32"/>
      <c r="AX27" s="32"/>
      <c r="AY27" s="32"/>
      <c r="AZ27" s="32"/>
      <c r="BA27" s="32"/>
      <c r="BB27" s="32"/>
      <c r="BC27" s="76"/>
      <c r="BD27" s="76"/>
      <c r="BE27" s="76"/>
      <c r="BF27" s="32"/>
      <c r="BG27" s="32"/>
      <c r="BH27" s="32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76"/>
      <c r="DR27" s="76"/>
      <c r="DS27" s="76"/>
      <c r="DT27" s="32"/>
      <c r="DU27" s="32"/>
      <c r="DV27" s="32"/>
      <c r="DW27" s="32"/>
      <c r="DX27" s="76"/>
      <c r="DY27" s="32"/>
    </row>
    <row r="28" spans="1:129" x14ac:dyDescent="0.2">
      <c r="A28" s="6"/>
      <c r="B28" s="18" t="s">
        <v>197</v>
      </c>
      <c r="C28" s="70"/>
      <c r="D28" s="70"/>
      <c r="E28" s="67"/>
      <c r="F28" s="91" t="str">
        <f t="shared" si="0"/>
        <v/>
      </c>
      <c r="G28" s="45"/>
      <c r="I28" s="70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0"/>
      <c r="AX28" s="70"/>
      <c r="AY28" s="70"/>
      <c r="AZ28" s="70"/>
      <c r="BA28" s="70"/>
      <c r="BB28" s="70"/>
      <c r="BC28" s="75"/>
      <c r="BD28" s="75"/>
      <c r="BE28" s="75"/>
      <c r="BF28" s="70"/>
      <c r="BG28" s="70"/>
      <c r="BH28" s="70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75"/>
      <c r="CN28" s="75"/>
      <c r="CO28" s="75"/>
      <c r="CP28" s="75"/>
      <c r="CQ28" s="75"/>
      <c r="CR28" s="75"/>
      <c r="CS28" s="70"/>
      <c r="CT28" s="70"/>
      <c r="CU28" s="70"/>
      <c r="CV28" s="70"/>
      <c r="CW28" s="70"/>
      <c r="CX28" s="70"/>
      <c r="CY28" s="70"/>
      <c r="CZ28" s="70"/>
      <c r="DA28" s="70"/>
      <c r="DB28" s="70"/>
      <c r="DC28" s="70"/>
      <c r="DD28" s="70"/>
      <c r="DE28" s="70"/>
      <c r="DF28" s="70"/>
      <c r="DG28" s="70"/>
      <c r="DH28" s="70"/>
      <c r="DI28" s="70"/>
      <c r="DJ28" s="70"/>
      <c r="DK28" s="70"/>
      <c r="DL28" s="70"/>
      <c r="DM28" s="70"/>
      <c r="DN28" s="70"/>
      <c r="DO28" s="70"/>
      <c r="DP28" s="70"/>
      <c r="DQ28" s="75"/>
      <c r="DR28" s="75"/>
      <c r="DS28" s="75"/>
      <c r="DT28" s="70"/>
      <c r="DU28" s="70"/>
      <c r="DV28" s="70"/>
      <c r="DW28" s="70"/>
      <c r="DX28" s="75"/>
      <c r="DY28" s="70"/>
    </row>
    <row r="29" spans="1:129" x14ac:dyDescent="0.2">
      <c r="A29" s="8"/>
      <c r="B29" s="9" t="s">
        <v>198</v>
      </c>
      <c r="C29" s="32"/>
      <c r="D29" s="32"/>
      <c r="E29" s="28"/>
      <c r="F29" s="92" t="str">
        <f t="shared" si="0"/>
        <v/>
      </c>
      <c r="G29" s="45"/>
      <c r="I29" s="32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32"/>
      <c r="AX29" s="32"/>
      <c r="AY29" s="32"/>
      <c r="AZ29" s="32"/>
      <c r="BA29" s="32"/>
      <c r="BB29" s="32"/>
      <c r="BC29" s="76"/>
      <c r="BD29" s="76"/>
      <c r="BE29" s="76"/>
      <c r="BF29" s="32"/>
      <c r="BG29" s="32"/>
      <c r="BH29" s="32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6"/>
      <c r="CO29" s="76"/>
      <c r="CP29" s="76"/>
      <c r="CQ29" s="76"/>
      <c r="CR29" s="76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76"/>
      <c r="DR29" s="76"/>
      <c r="DS29" s="76"/>
      <c r="DT29" s="32"/>
      <c r="DU29" s="32"/>
      <c r="DV29" s="32"/>
      <c r="DW29" s="32"/>
      <c r="DX29" s="76"/>
      <c r="DY29" s="32"/>
    </row>
    <row r="30" spans="1:129" x14ac:dyDescent="0.2">
      <c r="A30" s="10"/>
      <c r="B30" s="19"/>
      <c r="C30" s="61"/>
      <c r="D30" s="61"/>
      <c r="E30" s="89"/>
      <c r="F30" s="93" t="str">
        <f t="shared" si="0"/>
        <v/>
      </c>
      <c r="G30" s="45"/>
      <c r="I30" s="61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61"/>
      <c r="AX30" s="61"/>
      <c r="AY30" s="61"/>
      <c r="AZ30" s="61"/>
      <c r="BA30" s="61"/>
      <c r="BB30" s="61"/>
      <c r="BC30" s="77"/>
      <c r="BD30" s="77"/>
      <c r="BE30" s="77"/>
      <c r="BF30" s="61"/>
      <c r="BG30" s="61"/>
      <c r="BH30" s="61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  <c r="DK30" s="61"/>
      <c r="DL30" s="61"/>
      <c r="DM30" s="61"/>
      <c r="DN30" s="61"/>
      <c r="DO30" s="61"/>
      <c r="DP30" s="61"/>
      <c r="DQ30" s="77"/>
      <c r="DR30" s="77"/>
      <c r="DS30" s="77"/>
      <c r="DT30" s="61"/>
      <c r="DU30" s="61"/>
      <c r="DV30" s="61"/>
      <c r="DW30" s="61"/>
      <c r="DX30" s="77"/>
      <c r="DY30" s="61"/>
    </row>
    <row r="31" spans="1:129" x14ac:dyDescent="0.2">
      <c r="A31" s="33"/>
      <c r="B31" s="33"/>
      <c r="C31" s="34"/>
      <c r="D31" s="33"/>
      <c r="E31" s="33"/>
      <c r="F31" s="35"/>
      <c r="G31" s="45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</row>
    <row r="32" spans="1:129" ht="11.25" customHeight="1" x14ac:dyDescent="0.2">
      <c r="G32" s="45"/>
    </row>
    <row r="33" spans="1:129" x14ac:dyDescent="0.2">
      <c r="A33" s="13"/>
      <c r="B33" s="13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</row>
  </sheetData>
  <mergeCells count="1">
    <mergeCell ref="E4:F4"/>
  </mergeCells>
  <dataValidations count="1">
    <dataValidation type="list" allowBlank="1" showInputMessage="1" showErrorMessage="1" sqref="E6:E30" xr:uid="{C0692AA2-785B-461B-B273-CCD805CA7DF5}">
      <formula1>$E$1:$E$3</formula1>
    </dataValidation>
  </dataValidations>
  <pageMargins left="0.43307086614173229" right="0.43307086614173229" top="0.43307086614173229" bottom="0.43307086614173229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E70C3-400D-4A22-89E0-A6E5E5A69020}">
  <sheetPr codeName="Feuil40">
    <tabColor theme="0" tint="-0.14999847407452621"/>
    <pageSetUpPr fitToPage="1"/>
  </sheetPr>
  <dimension ref="A1:DY21"/>
  <sheetViews>
    <sheetView zoomScale="130" zoomScaleNormal="130" workbookViewId="0">
      <pane xSplit="2" ySplit="5" topLeftCell="BY6" activePane="bottomRight" state="frozen"/>
      <selection pane="topRight" activeCell="F138" sqref="F138"/>
      <selection pane="bottomLeft" activeCell="F138" sqref="F138"/>
      <selection pane="bottomRight" activeCell="F138" sqref="F138"/>
    </sheetView>
  </sheetViews>
  <sheetFormatPr baseColWidth="10" defaultColWidth="11" defaultRowHeight="11.25" x14ac:dyDescent="0.2"/>
  <cols>
    <col min="1" max="1" width="38.25" style="1" customWidth="1"/>
    <col min="2" max="2" width="9.625" style="1" customWidth="1"/>
    <col min="3" max="3" width="8" style="1" hidden="1" customWidth="1"/>
    <col min="4" max="4" width="8.125" style="1" hidden="1" customWidth="1"/>
    <col min="5" max="5" width="7.5" style="1" hidden="1" customWidth="1"/>
    <col min="6" max="6" width="4.125" style="1" hidden="1" customWidth="1"/>
    <col min="7" max="7" width="4.25" style="17" hidden="1" customWidth="1"/>
    <col min="8" max="8" width="4.25" style="1" hidden="1" customWidth="1"/>
    <col min="9" max="50" width="10.75" style="1" customWidth="1"/>
    <col min="51" max="51" width="12.25" style="1" customWidth="1"/>
    <col min="52" max="52" width="11.875" style="1" bestFit="1" customWidth="1"/>
    <col min="53" max="55" width="10.75" style="1" customWidth="1"/>
    <col min="56" max="56" width="11.875" style="1" bestFit="1" customWidth="1"/>
    <col min="57" max="63" width="10.75" style="1" customWidth="1"/>
    <col min="64" max="64" width="13.625" style="1" bestFit="1" customWidth="1"/>
    <col min="65" max="65" width="10.75" style="1" bestFit="1" customWidth="1"/>
    <col min="66" max="66" width="12" style="1" bestFit="1" customWidth="1"/>
    <col min="67" max="67" width="13.875" style="1" bestFit="1" customWidth="1"/>
    <col min="68" max="68" width="15.25" style="1" bestFit="1" customWidth="1"/>
    <col min="69" max="69" width="12.125" style="1" bestFit="1" customWidth="1"/>
    <col min="70" max="73" width="10.75" style="1" customWidth="1"/>
    <col min="74" max="74" width="12.25" style="1" bestFit="1" customWidth="1"/>
    <col min="75" max="98" width="10.75" style="1" customWidth="1"/>
    <col min="99" max="99" width="13.875" style="1" bestFit="1" customWidth="1"/>
    <col min="100" max="100" width="12.125" style="1" bestFit="1" customWidth="1"/>
    <col min="101" max="106" width="10.75" style="1" customWidth="1"/>
    <col min="107" max="107" width="11.5" style="1" bestFit="1" customWidth="1"/>
    <col min="108" max="108" width="10.75" style="1" customWidth="1"/>
    <col min="109" max="109" width="11.25" style="1" bestFit="1" customWidth="1"/>
    <col min="110" max="114" width="10.75" style="1" customWidth="1"/>
    <col min="115" max="115" width="11.375" style="1" bestFit="1" customWidth="1"/>
    <col min="116" max="147" width="10.75" style="1" customWidth="1"/>
    <col min="148" max="296" width="11" style="1"/>
    <col min="297" max="297" width="13.375" style="1" customWidth="1"/>
    <col min="298" max="298" width="11.625" style="1" customWidth="1"/>
    <col min="299" max="299" width="33.75" style="1" customWidth="1"/>
    <col min="300" max="300" width="7" style="1" customWidth="1"/>
    <col min="301" max="301" width="7.875" style="1" customWidth="1"/>
    <col min="302" max="302" width="10.875" style="1" customWidth="1"/>
    <col min="303" max="303" width="12.75" style="1" customWidth="1"/>
    <col min="304" max="552" width="11" style="1"/>
    <col min="553" max="553" width="13.375" style="1" customWidth="1"/>
    <col min="554" max="554" width="11.625" style="1" customWidth="1"/>
    <col min="555" max="555" width="33.75" style="1" customWidth="1"/>
    <col min="556" max="556" width="7" style="1" customWidth="1"/>
    <col min="557" max="557" width="7.875" style="1" customWidth="1"/>
    <col min="558" max="558" width="10.875" style="1" customWidth="1"/>
    <col min="559" max="559" width="12.75" style="1" customWidth="1"/>
    <col min="560" max="808" width="11" style="1"/>
    <col min="809" max="809" width="13.375" style="1" customWidth="1"/>
    <col min="810" max="810" width="11.625" style="1" customWidth="1"/>
    <col min="811" max="811" width="33.75" style="1" customWidth="1"/>
    <col min="812" max="812" width="7" style="1" customWidth="1"/>
    <col min="813" max="813" width="7.875" style="1" customWidth="1"/>
    <col min="814" max="814" width="10.875" style="1" customWidth="1"/>
    <col min="815" max="815" width="12.75" style="1" customWidth="1"/>
    <col min="816" max="1064" width="11" style="1"/>
    <col min="1065" max="1065" width="13.375" style="1" customWidth="1"/>
    <col min="1066" max="1066" width="11.625" style="1" customWidth="1"/>
    <col min="1067" max="1067" width="33.75" style="1" customWidth="1"/>
    <col min="1068" max="1068" width="7" style="1" customWidth="1"/>
    <col min="1069" max="1069" width="7.875" style="1" customWidth="1"/>
    <col min="1070" max="1070" width="10.875" style="1" customWidth="1"/>
    <col min="1071" max="1071" width="12.75" style="1" customWidth="1"/>
    <col min="1072" max="1320" width="11" style="1"/>
    <col min="1321" max="1321" width="13.375" style="1" customWidth="1"/>
    <col min="1322" max="1322" width="11.625" style="1" customWidth="1"/>
    <col min="1323" max="1323" width="33.75" style="1" customWidth="1"/>
    <col min="1324" max="1324" width="7" style="1" customWidth="1"/>
    <col min="1325" max="1325" width="7.875" style="1" customWidth="1"/>
    <col min="1326" max="1326" width="10.875" style="1" customWidth="1"/>
    <col min="1327" max="1327" width="12.75" style="1" customWidth="1"/>
    <col min="1328" max="1576" width="11" style="1"/>
    <col min="1577" max="1577" width="13.375" style="1" customWidth="1"/>
    <col min="1578" max="1578" width="11.625" style="1" customWidth="1"/>
    <col min="1579" max="1579" width="33.75" style="1" customWidth="1"/>
    <col min="1580" max="1580" width="7" style="1" customWidth="1"/>
    <col min="1581" max="1581" width="7.875" style="1" customWidth="1"/>
    <col min="1582" max="1582" width="10.875" style="1" customWidth="1"/>
    <col min="1583" max="1583" width="12.75" style="1" customWidth="1"/>
    <col min="1584" max="1832" width="11" style="1"/>
    <col min="1833" max="1833" width="13.375" style="1" customWidth="1"/>
    <col min="1834" max="1834" width="11.625" style="1" customWidth="1"/>
    <col min="1835" max="1835" width="33.75" style="1" customWidth="1"/>
    <col min="1836" max="1836" width="7" style="1" customWidth="1"/>
    <col min="1837" max="1837" width="7.875" style="1" customWidth="1"/>
    <col min="1838" max="1838" width="10.875" style="1" customWidth="1"/>
    <col min="1839" max="1839" width="12.75" style="1" customWidth="1"/>
    <col min="1840" max="2088" width="11" style="1"/>
    <col min="2089" max="2089" width="13.375" style="1" customWidth="1"/>
    <col min="2090" max="2090" width="11.625" style="1" customWidth="1"/>
    <col min="2091" max="2091" width="33.75" style="1" customWidth="1"/>
    <col min="2092" max="2092" width="7" style="1" customWidth="1"/>
    <col min="2093" max="2093" width="7.875" style="1" customWidth="1"/>
    <col min="2094" max="2094" width="10.875" style="1" customWidth="1"/>
    <col min="2095" max="2095" width="12.75" style="1" customWidth="1"/>
    <col min="2096" max="2344" width="11" style="1"/>
    <col min="2345" max="2345" width="13.375" style="1" customWidth="1"/>
    <col min="2346" max="2346" width="11.625" style="1" customWidth="1"/>
    <col min="2347" max="2347" width="33.75" style="1" customWidth="1"/>
    <col min="2348" max="2348" width="7" style="1" customWidth="1"/>
    <col min="2349" max="2349" width="7.875" style="1" customWidth="1"/>
    <col min="2350" max="2350" width="10.875" style="1" customWidth="1"/>
    <col min="2351" max="2351" width="12.75" style="1" customWidth="1"/>
    <col min="2352" max="2600" width="11" style="1"/>
    <col min="2601" max="2601" width="13.375" style="1" customWidth="1"/>
    <col min="2602" max="2602" width="11.625" style="1" customWidth="1"/>
    <col min="2603" max="2603" width="33.75" style="1" customWidth="1"/>
    <col min="2604" max="2604" width="7" style="1" customWidth="1"/>
    <col min="2605" max="2605" width="7.875" style="1" customWidth="1"/>
    <col min="2606" max="2606" width="10.875" style="1" customWidth="1"/>
    <col min="2607" max="2607" width="12.75" style="1" customWidth="1"/>
    <col min="2608" max="2856" width="11" style="1"/>
    <col min="2857" max="2857" width="13.375" style="1" customWidth="1"/>
    <col min="2858" max="2858" width="11.625" style="1" customWidth="1"/>
    <col min="2859" max="2859" width="33.75" style="1" customWidth="1"/>
    <col min="2860" max="2860" width="7" style="1" customWidth="1"/>
    <col min="2861" max="2861" width="7.875" style="1" customWidth="1"/>
    <col min="2862" max="2862" width="10.875" style="1" customWidth="1"/>
    <col min="2863" max="2863" width="12.75" style="1" customWidth="1"/>
    <col min="2864" max="3112" width="11" style="1"/>
    <col min="3113" max="3113" width="13.375" style="1" customWidth="1"/>
    <col min="3114" max="3114" width="11.625" style="1" customWidth="1"/>
    <col min="3115" max="3115" width="33.75" style="1" customWidth="1"/>
    <col min="3116" max="3116" width="7" style="1" customWidth="1"/>
    <col min="3117" max="3117" width="7.875" style="1" customWidth="1"/>
    <col min="3118" max="3118" width="10.875" style="1" customWidth="1"/>
    <col min="3119" max="3119" width="12.75" style="1" customWidth="1"/>
    <col min="3120" max="3368" width="11" style="1"/>
    <col min="3369" max="3369" width="13.375" style="1" customWidth="1"/>
    <col min="3370" max="3370" width="11.625" style="1" customWidth="1"/>
    <col min="3371" max="3371" width="33.75" style="1" customWidth="1"/>
    <col min="3372" max="3372" width="7" style="1" customWidth="1"/>
    <col min="3373" max="3373" width="7.875" style="1" customWidth="1"/>
    <col min="3374" max="3374" width="10.875" style="1" customWidth="1"/>
    <col min="3375" max="3375" width="12.75" style="1" customWidth="1"/>
    <col min="3376" max="3624" width="11" style="1"/>
    <col min="3625" max="3625" width="13.375" style="1" customWidth="1"/>
    <col min="3626" max="3626" width="11.625" style="1" customWidth="1"/>
    <col min="3627" max="3627" width="33.75" style="1" customWidth="1"/>
    <col min="3628" max="3628" width="7" style="1" customWidth="1"/>
    <col min="3629" max="3629" width="7.875" style="1" customWidth="1"/>
    <col min="3630" max="3630" width="10.875" style="1" customWidth="1"/>
    <col min="3631" max="3631" width="12.75" style="1" customWidth="1"/>
    <col min="3632" max="3880" width="11" style="1"/>
    <col min="3881" max="3881" width="13.375" style="1" customWidth="1"/>
    <col min="3882" max="3882" width="11.625" style="1" customWidth="1"/>
    <col min="3883" max="3883" width="33.75" style="1" customWidth="1"/>
    <col min="3884" max="3884" width="7" style="1" customWidth="1"/>
    <col min="3885" max="3885" width="7.875" style="1" customWidth="1"/>
    <col min="3886" max="3886" width="10.875" style="1" customWidth="1"/>
    <col min="3887" max="3887" width="12.75" style="1" customWidth="1"/>
    <col min="3888" max="4136" width="11" style="1"/>
    <col min="4137" max="4137" width="13.375" style="1" customWidth="1"/>
    <col min="4138" max="4138" width="11.625" style="1" customWidth="1"/>
    <col min="4139" max="4139" width="33.75" style="1" customWidth="1"/>
    <col min="4140" max="4140" width="7" style="1" customWidth="1"/>
    <col min="4141" max="4141" width="7.875" style="1" customWidth="1"/>
    <col min="4142" max="4142" width="10.875" style="1" customWidth="1"/>
    <col min="4143" max="4143" width="12.75" style="1" customWidth="1"/>
    <col min="4144" max="4392" width="11" style="1"/>
    <col min="4393" max="4393" width="13.375" style="1" customWidth="1"/>
    <col min="4394" max="4394" width="11.625" style="1" customWidth="1"/>
    <col min="4395" max="4395" width="33.75" style="1" customWidth="1"/>
    <col min="4396" max="4396" width="7" style="1" customWidth="1"/>
    <col min="4397" max="4397" width="7.875" style="1" customWidth="1"/>
    <col min="4398" max="4398" width="10.875" style="1" customWidth="1"/>
    <col min="4399" max="4399" width="12.75" style="1" customWidth="1"/>
    <col min="4400" max="4648" width="11" style="1"/>
    <col min="4649" max="4649" width="13.375" style="1" customWidth="1"/>
    <col min="4650" max="4650" width="11.625" style="1" customWidth="1"/>
    <col min="4651" max="4651" width="33.75" style="1" customWidth="1"/>
    <col min="4652" max="4652" width="7" style="1" customWidth="1"/>
    <col min="4653" max="4653" width="7.875" style="1" customWidth="1"/>
    <col min="4654" max="4654" width="10.875" style="1" customWidth="1"/>
    <col min="4655" max="4655" width="12.75" style="1" customWidth="1"/>
    <col min="4656" max="4904" width="11" style="1"/>
    <col min="4905" max="4905" width="13.375" style="1" customWidth="1"/>
    <col min="4906" max="4906" width="11.625" style="1" customWidth="1"/>
    <col min="4907" max="4907" width="33.75" style="1" customWidth="1"/>
    <col min="4908" max="4908" width="7" style="1" customWidth="1"/>
    <col min="4909" max="4909" width="7.875" style="1" customWidth="1"/>
    <col min="4910" max="4910" width="10.875" style="1" customWidth="1"/>
    <col min="4911" max="4911" width="12.75" style="1" customWidth="1"/>
    <col min="4912" max="5160" width="11" style="1"/>
    <col min="5161" max="5161" width="13.375" style="1" customWidth="1"/>
    <col min="5162" max="5162" width="11.625" style="1" customWidth="1"/>
    <col min="5163" max="5163" width="33.75" style="1" customWidth="1"/>
    <col min="5164" max="5164" width="7" style="1" customWidth="1"/>
    <col min="5165" max="5165" width="7.875" style="1" customWidth="1"/>
    <col min="5166" max="5166" width="10.875" style="1" customWidth="1"/>
    <col min="5167" max="5167" width="12.75" style="1" customWidth="1"/>
    <col min="5168" max="5416" width="11" style="1"/>
    <col min="5417" max="5417" width="13.375" style="1" customWidth="1"/>
    <col min="5418" max="5418" width="11.625" style="1" customWidth="1"/>
    <col min="5419" max="5419" width="33.75" style="1" customWidth="1"/>
    <col min="5420" max="5420" width="7" style="1" customWidth="1"/>
    <col min="5421" max="5421" width="7.875" style="1" customWidth="1"/>
    <col min="5422" max="5422" width="10.875" style="1" customWidth="1"/>
    <col min="5423" max="5423" width="12.75" style="1" customWidth="1"/>
    <col min="5424" max="5672" width="11" style="1"/>
    <col min="5673" max="5673" width="13.375" style="1" customWidth="1"/>
    <col min="5674" max="5674" width="11.625" style="1" customWidth="1"/>
    <col min="5675" max="5675" width="33.75" style="1" customWidth="1"/>
    <col min="5676" max="5676" width="7" style="1" customWidth="1"/>
    <col min="5677" max="5677" width="7.875" style="1" customWidth="1"/>
    <col min="5678" max="5678" width="10.875" style="1" customWidth="1"/>
    <col min="5679" max="5679" width="12.75" style="1" customWidth="1"/>
    <col min="5680" max="5928" width="11" style="1"/>
    <col min="5929" max="5929" width="13.375" style="1" customWidth="1"/>
    <col min="5930" max="5930" width="11.625" style="1" customWidth="1"/>
    <col min="5931" max="5931" width="33.75" style="1" customWidth="1"/>
    <col min="5932" max="5932" width="7" style="1" customWidth="1"/>
    <col min="5933" max="5933" width="7.875" style="1" customWidth="1"/>
    <col min="5934" max="5934" width="10.875" style="1" customWidth="1"/>
    <col min="5935" max="5935" width="12.75" style="1" customWidth="1"/>
    <col min="5936" max="6184" width="11" style="1"/>
    <col min="6185" max="6185" width="13.375" style="1" customWidth="1"/>
    <col min="6186" max="6186" width="11.625" style="1" customWidth="1"/>
    <col min="6187" max="6187" width="33.75" style="1" customWidth="1"/>
    <col min="6188" max="6188" width="7" style="1" customWidth="1"/>
    <col min="6189" max="6189" width="7.875" style="1" customWidth="1"/>
    <col min="6190" max="6190" width="10.875" style="1" customWidth="1"/>
    <col min="6191" max="6191" width="12.75" style="1" customWidth="1"/>
    <col min="6192" max="6440" width="11" style="1"/>
    <col min="6441" max="6441" width="13.375" style="1" customWidth="1"/>
    <col min="6442" max="6442" width="11.625" style="1" customWidth="1"/>
    <col min="6443" max="6443" width="33.75" style="1" customWidth="1"/>
    <col min="6444" max="6444" width="7" style="1" customWidth="1"/>
    <col min="6445" max="6445" width="7.875" style="1" customWidth="1"/>
    <col min="6446" max="6446" width="10.875" style="1" customWidth="1"/>
    <col min="6447" max="6447" width="12.75" style="1" customWidth="1"/>
    <col min="6448" max="6696" width="11" style="1"/>
    <col min="6697" max="6697" width="13.375" style="1" customWidth="1"/>
    <col min="6698" max="6698" width="11.625" style="1" customWidth="1"/>
    <col min="6699" max="6699" width="33.75" style="1" customWidth="1"/>
    <col min="6700" max="6700" width="7" style="1" customWidth="1"/>
    <col min="6701" max="6701" width="7.875" style="1" customWidth="1"/>
    <col min="6702" max="6702" width="10.875" style="1" customWidth="1"/>
    <col min="6703" max="6703" width="12.75" style="1" customWidth="1"/>
    <col min="6704" max="6952" width="11" style="1"/>
    <col min="6953" max="6953" width="13.375" style="1" customWidth="1"/>
    <col min="6954" max="6954" width="11.625" style="1" customWidth="1"/>
    <col min="6955" max="6955" width="33.75" style="1" customWidth="1"/>
    <col min="6956" max="6956" width="7" style="1" customWidth="1"/>
    <col min="6957" max="6957" width="7.875" style="1" customWidth="1"/>
    <col min="6958" max="6958" width="10.875" style="1" customWidth="1"/>
    <col min="6959" max="6959" width="12.75" style="1" customWidth="1"/>
    <col min="6960" max="7208" width="11" style="1"/>
    <col min="7209" max="7209" width="13.375" style="1" customWidth="1"/>
    <col min="7210" max="7210" width="11.625" style="1" customWidth="1"/>
    <col min="7211" max="7211" width="33.75" style="1" customWidth="1"/>
    <col min="7212" max="7212" width="7" style="1" customWidth="1"/>
    <col min="7213" max="7213" width="7.875" style="1" customWidth="1"/>
    <col min="7214" max="7214" width="10.875" style="1" customWidth="1"/>
    <col min="7215" max="7215" width="12.75" style="1" customWidth="1"/>
    <col min="7216" max="7464" width="11" style="1"/>
    <col min="7465" max="7465" width="13.375" style="1" customWidth="1"/>
    <col min="7466" max="7466" width="11.625" style="1" customWidth="1"/>
    <col min="7467" max="7467" width="33.75" style="1" customWidth="1"/>
    <col min="7468" max="7468" width="7" style="1" customWidth="1"/>
    <col min="7469" max="7469" width="7.875" style="1" customWidth="1"/>
    <col min="7470" max="7470" width="10.875" style="1" customWidth="1"/>
    <col min="7471" max="7471" width="12.75" style="1" customWidth="1"/>
    <col min="7472" max="7720" width="11" style="1"/>
    <col min="7721" max="7721" width="13.375" style="1" customWidth="1"/>
    <col min="7722" max="7722" width="11.625" style="1" customWidth="1"/>
    <col min="7723" max="7723" width="33.75" style="1" customWidth="1"/>
    <col min="7724" max="7724" width="7" style="1" customWidth="1"/>
    <col min="7725" max="7725" width="7.875" style="1" customWidth="1"/>
    <col min="7726" max="7726" width="10.875" style="1" customWidth="1"/>
    <col min="7727" max="7727" width="12.75" style="1" customWidth="1"/>
    <col min="7728" max="7976" width="11" style="1"/>
    <col min="7977" max="7977" width="13.375" style="1" customWidth="1"/>
    <col min="7978" max="7978" width="11.625" style="1" customWidth="1"/>
    <col min="7979" max="7979" width="33.75" style="1" customWidth="1"/>
    <col min="7980" max="7980" width="7" style="1" customWidth="1"/>
    <col min="7981" max="7981" width="7.875" style="1" customWidth="1"/>
    <col min="7982" max="7982" width="10.875" style="1" customWidth="1"/>
    <col min="7983" max="7983" width="12.75" style="1" customWidth="1"/>
    <col min="7984" max="8232" width="11" style="1"/>
    <col min="8233" max="8233" width="13.375" style="1" customWidth="1"/>
    <col min="8234" max="8234" width="11.625" style="1" customWidth="1"/>
    <col min="8235" max="8235" width="33.75" style="1" customWidth="1"/>
    <col min="8236" max="8236" width="7" style="1" customWidth="1"/>
    <col min="8237" max="8237" width="7.875" style="1" customWidth="1"/>
    <col min="8238" max="8238" width="10.875" style="1" customWidth="1"/>
    <col min="8239" max="8239" width="12.75" style="1" customWidth="1"/>
    <col min="8240" max="8488" width="11" style="1"/>
    <col min="8489" max="8489" width="13.375" style="1" customWidth="1"/>
    <col min="8490" max="8490" width="11.625" style="1" customWidth="1"/>
    <col min="8491" max="8491" width="33.75" style="1" customWidth="1"/>
    <col min="8492" max="8492" width="7" style="1" customWidth="1"/>
    <col min="8493" max="8493" width="7.875" style="1" customWidth="1"/>
    <col min="8494" max="8494" width="10.875" style="1" customWidth="1"/>
    <col min="8495" max="8495" width="12.75" style="1" customWidth="1"/>
    <col min="8496" max="8744" width="11" style="1"/>
    <col min="8745" max="8745" width="13.375" style="1" customWidth="1"/>
    <col min="8746" max="8746" width="11.625" style="1" customWidth="1"/>
    <col min="8747" max="8747" width="33.75" style="1" customWidth="1"/>
    <col min="8748" max="8748" width="7" style="1" customWidth="1"/>
    <col min="8749" max="8749" width="7.875" style="1" customWidth="1"/>
    <col min="8750" max="8750" width="10.875" style="1" customWidth="1"/>
    <col min="8751" max="8751" width="12.75" style="1" customWidth="1"/>
    <col min="8752" max="9000" width="11" style="1"/>
    <col min="9001" max="9001" width="13.375" style="1" customWidth="1"/>
    <col min="9002" max="9002" width="11.625" style="1" customWidth="1"/>
    <col min="9003" max="9003" width="33.75" style="1" customWidth="1"/>
    <col min="9004" max="9004" width="7" style="1" customWidth="1"/>
    <col min="9005" max="9005" width="7.875" style="1" customWidth="1"/>
    <col min="9006" max="9006" width="10.875" style="1" customWidth="1"/>
    <col min="9007" max="9007" width="12.75" style="1" customWidth="1"/>
    <col min="9008" max="9256" width="11" style="1"/>
    <col min="9257" max="9257" width="13.375" style="1" customWidth="1"/>
    <col min="9258" max="9258" width="11.625" style="1" customWidth="1"/>
    <col min="9259" max="9259" width="33.75" style="1" customWidth="1"/>
    <col min="9260" max="9260" width="7" style="1" customWidth="1"/>
    <col min="9261" max="9261" width="7.875" style="1" customWidth="1"/>
    <col min="9262" max="9262" width="10.875" style="1" customWidth="1"/>
    <col min="9263" max="9263" width="12.75" style="1" customWidth="1"/>
    <col min="9264" max="9512" width="11" style="1"/>
    <col min="9513" max="9513" width="13.375" style="1" customWidth="1"/>
    <col min="9514" max="9514" width="11.625" style="1" customWidth="1"/>
    <col min="9515" max="9515" width="33.75" style="1" customWidth="1"/>
    <col min="9516" max="9516" width="7" style="1" customWidth="1"/>
    <col min="9517" max="9517" width="7.875" style="1" customWidth="1"/>
    <col min="9518" max="9518" width="10.875" style="1" customWidth="1"/>
    <col min="9519" max="9519" width="12.75" style="1" customWidth="1"/>
    <col min="9520" max="9768" width="11" style="1"/>
    <col min="9769" max="9769" width="13.375" style="1" customWidth="1"/>
    <col min="9770" max="9770" width="11.625" style="1" customWidth="1"/>
    <col min="9771" max="9771" width="33.75" style="1" customWidth="1"/>
    <col min="9772" max="9772" width="7" style="1" customWidth="1"/>
    <col min="9773" max="9773" width="7.875" style="1" customWidth="1"/>
    <col min="9774" max="9774" width="10.875" style="1" customWidth="1"/>
    <col min="9775" max="9775" width="12.75" style="1" customWidth="1"/>
    <col min="9776" max="10024" width="11" style="1"/>
    <col min="10025" max="10025" width="13.375" style="1" customWidth="1"/>
    <col min="10026" max="10026" width="11.625" style="1" customWidth="1"/>
    <col min="10027" max="10027" width="33.75" style="1" customWidth="1"/>
    <col min="10028" max="10028" width="7" style="1" customWidth="1"/>
    <col min="10029" max="10029" width="7.875" style="1" customWidth="1"/>
    <col min="10030" max="10030" width="10.875" style="1" customWidth="1"/>
    <col min="10031" max="10031" width="12.75" style="1" customWidth="1"/>
    <col min="10032" max="10280" width="11" style="1"/>
    <col min="10281" max="10281" width="13.375" style="1" customWidth="1"/>
    <col min="10282" max="10282" width="11.625" style="1" customWidth="1"/>
    <col min="10283" max="10283" width="33.75" style="1" customWidth="1"/>
    <col min="10284" max="10284" width="7" style="1" customWidth="1"/>
    <col min="10285" max="10285" width="7.875" style="1" customWidth="1"/>
    <col min="10286" max="10286" width="10.875" style="1" customWidth="1"/>
    <col min="10287" max="10287" width="12.75" style="1" customWidth="1"/>
    <col min="10288" max="10536" width="11" style="1"/>
    <col min="10537" max="10537" width="13.375" style="1" customWidth="1"/>
    <col min="10538" max="10538" width="11.625" style="1" customWidth="1"/>
    <col min="10539" max="10539" width="33.75" style="1" customWidth="1"/>
    <col min="10540" max="10540" width="7" style="1" customWidth="1"/>
    <col min="10541" max="10541" width="7.875" style="1" customWidth="1"/>
    <col min="10542" max="10542" width="10.875" style="1" customWidth="1"/>
    <col min="10543" max="10543" width="12.75" style="1" customWidth="1"/>
    <col min="10544" max="10792" width="11" style="1"/>
    <col min="10793" max="10793" width="13.375" style="1" customWidth="1"/>
    <col min="10794" max="10794" width="11.625" style="1" customWidth="1"/>
    <col min="10795" max="10795" width="33.75" style="1" customWidth="1"/>
    <col min="10796" max="10796" width="7" style="1" customWidth="1"/>
    <col min="10797" max="10797" width="7.875" style="1" customWidth="1"/>
    <col min="10798" max="10798" width="10.875" style="1" customWidth="1"/>
    <col min="10799" max="10799" width="12.75" style="1" customWidth="1"/>
    <col min="10800" max="11048" width="11" style="1"/>
    <col min="11049" max="11049" width="13.375" style="1" customWidth="1"/>
    <col min="11050" max="11050" width="11.625" style="1" customWidth="1"/>
    <col min="11051" max="11051" width="33.75" style="1" customWidth="1"/>
    <col min="11052" max="11052" width="7" style="1" customWidth="1"/>
    <col min="11053" max="11053" width="7.875" style="1" customWidth="1"/>
    <col min="11054" max="11054" width="10.875" style="1" customWidth="1"/>
    <col min="11055" max="11055" width="12.75" style="1" customWidth="1"/>
    <col min="11056" max="11304" width="11" style="1"/>
    <col min="11305" max="11305" width="13.375" style="1" customWidth="1"/>
    <col min="11306" max="11306" width="11.625" style="1" customWidth="1"/>
    <col min="11307" max="11307" width="33.75" style="1" customWidth="1"/>
    <col min="11308" max="11308" width="7" style="1" customWidth="1"/>
    <col min="11309" max="11309" width="7.875" style="1" customWidth="1"/>
    <col min="11310" max="11310" width="10.875" style="1" customWidth="1"/>
    <col min="11311" max="11311" width="12.75" style="1" customWidth="1"/>
    <col min="11312" max="11560" width="11" style="1"/>
    <col min="11561" max="11561" width="13.375" style="1" customWidth="1"/>
    <col min="11562" max="11562" width="11.625" style="1" customWidth="1"/>
    <col min="11563" max="11563" width="33.75" style="1" customWidth="1"/>
    <col min="11564" max="11564" width="7" style="1" customWidth="1"/>
    <col min="11565" max="11565" width="7.875" style="1" customWidth="1"/>
    <col min="11566" max="11566" width="10.875" style="1" customWidth="1"/>
    <col min="11567" max="11567" width="12.75" style="1" customWidth="1"/>
    <col min="11568" max="11816" width="11" style="1"/>
    <col min="11817" max="11817" width="13.375" style="1" customWidth="1"/>
    <col min="11818" max="11818" width="11.625" style="1" customWidth="1"/>
    <col min="11819" max="11819" width="33.75" style="1" customWidth="1"/>
    <col min="11820" max="11820" width="7" style="1" customWidth="1"/>
    <col min="11821" max="11821" width="7.875" style="1" customWidth="1"/>
    <col min="11822" max="11822" width="10.875" style="1" customWidth="1"/>
    <col min="11823" max="11823" width="12.75" style="1" customWidth="1"/>
    <col min="11824" max="12072" width="11" style="1"/>
    <col min="12073" max="12073" width="13.375" style="1" customWidth="1"/>
    <col min="12074" max="12074" width="11.625" style="1" customWidth="1"/>
    <col min="12075" max="12075" width="33.75" style="1" customWidth="1"/>
    <col min="12076" max="12076" width="7" style="1" customWidth="1"/>
    <col min="12077" max="12077" width="7.875" style="1" customWidth="1"/>
    <col min="12078" max="12078" width="10.875" style="1" customWidth="1"/>
    <col min="12079" max="12079" width="12.75" style="1" customWidth="1"/>
    <col min="12080" max="12328" width="11" style="1"/>
    <col min="12329" max="12329" width="13.375" style="1" customWidth="1"/>
    <col min="12330" max="12330" width="11.625" style="1" customWidth="1"/>
    <col min="12331" max="12331" width="33.75" style="1" customWidth="1"/>
    <col min="12332" max="12332" width="7" style="1" customWidth="1"/>
    <col min="12333" max="12333" width="7.875" style="1" customWidth="1"/>
    <col min="12334" max="12334" width="10.875" style="1" customWidth="1"/>
    <col min="12335" max="12335" width="12.75" style="1" customWidth="1"/>
    <col min="12336" max="12584" width="11" style="1"/>
    <col min="12585" max="12585" width="13.375" style="1" customWidth="1"/>
    <col min="12586" max="12586" width="11.625" style="1" customWidth="1"/>
    <col min="12587" max="12587" width="33.75" style="1" customWidth="1"/>
    <col min="12588" max="12588" width="7" style="1" customWidth="1"/>
    <col min="12589" max="12589" width="7.875" style="1" customWidth="1"/>
    <col min="12590" max="12590" width="10.875" style="1" customWidth="1"/>
    <col min="12591" max="12591" width="12.75" style="1" customWidth="1"/>
    <col min="12592" max="12840" width="11" style="1"/>
    <col min="12841" max="12841" width="13.375" style="1" customWidth="1"/>
    <col min="12842" max="12842" width="11.625" style="1" customWidth="1"/>
    <col min="12843" max="12843" width="33.75" style="1" customWidth="1"/>
    <col min="12844" max="12844" width="7" style="1" customWidth="1"/>
    <col min="12845" max="12845" width="7.875" style="1" customWidth="1"/>
    <col min="12846" max="12846" width="10.875" style="1" customWidth="1"/>
    <col min="12847" max="12847" width="12.75" style="1" customWidth="1"/>
    <col min="12848" max="13096" width="11" style="1"/>
    <col min="13097" max="13097" width="13.375" style="1" customWidth="1"/>
    <col min="13098" max="13098" width="11.625" style="1" customWidth="1"/>
    <col min="13099" max="13099" width="33.75" style="1" customWidth="1"/>
    <col min="13100" max="13100" width="7" style="1" customWidth="1"/>
    <col min="13101" max="13101" width="7.875" style="1" customWidth="1"/>
    <col min="13102" max="13102" width="10.875" style="1" customWidth="1"/>
    <col min="13103" max="13103" width="12.75" style="1" customWidth="1"/>
    <col min="13104" max="13352" width="11" style="1"/>
    <col min="13353" max="13353" width="13.375" style="1" customWidth="1"/>
    <col min="13354" max="13354" width="11.625" style="1" customWidth="1"/>
    <col min="13355" max="13355" width="33.75" style="1" customWidth="1"/>
    <col min="13356" max="13356" width="7" style="1" customWidth="1"/>
    <col min="13357" max="13357" width="7.875" style="1" customWidth="1"/>
    <col min="13358" max="13358" width="10.875" style="1" customWidth="1"/>
    <col min="13359" max="13359" width="12.75" style="1" customWidth="1"/>
    <col min="13360" max="13608" width="11" style="1"/>
    <col min="13609" max="13609" width="13.375" style="1" customWidth="1"/>
    <col min="13610" max="13610" width="11.625" style="1" customWidth="1"/>
    <col min="13611" max="13611" width="33.75" style="1" customWidth="1"/>
    <col min="13612" max="13612" width="7" style="1" customWidth="1"/>
    <col min="13613" max="13613" width="7.875" style="1" customWidth="1"/>
    <col min="13614" max="13614" width="10.875" style="1" customWidth="1"/>
    <col min="13615" max="13615" width="12.75" style="1" customWidth="1"/>
    <col min="13616" max="13864" width="11" style="1"/>
    <col min="13865" max="13865" width="13.375" style="1" customWidth="1"/>
    <col min="13866" max="13866" width="11.625" style="1" customWidth="1"/>
    <col min="13867" max="13867" width="33.75" style="1" customWidth="1"/>
    <col min="13868" max="13868" width="7" style="1" customWidth="1"/>
    <col min="13869" max="13869" width="7.875" style="1" customWidth="1"/>
    <col min="13870" max="13870" width="10.875" style="1" customWidth="1"/>
    <col min="13871" max="13871" width="12.75" style="1" customWidth="1"/>
    <col min="13872" max="14120" width="11" style="1"/>
    <col min="14121" max="14121" width="13.375" style="1" customWidth="1"/>
    <col min="14122" max="14122" width="11.625" style="1" customWidth="1"/>
    <col min="14123" max="14123" width="33.75" style="1" customWidth="1"/>
    <col min="14124" max="14124" width="7" style="1" customWidth="1"/>
    <col min="14125" max="14125" width="7.875" style="1" customWidth="1"/>
    <col min="14126" max="14126" width="10.875" style="1" customWidth="1"/>
    <col min="14127" max="14127" width="12.75" style="1" customWidth="1"/>
    <col min="14128" max="14376" width="11" style="1"/>
    <col min="14377" max="14377" width="13.375" style="1" customWidth="1"/>
    <col min="14378" max="14378" width="11.625" style="1" customWidth="1"/>
    <col min="14379" max="14379" width="33.75" style="1" customWidth="1"/>
    <col min="14380" max="14380" width="7" style="1" customWidth="1"/>
    <col min="14381" max="14381" width="7.875" style="1" customWidth="1"/>
    <col min="14382" max="14382" width="10.875" style="1" customWidth="1"/>
    <col min="14383" max="14383" width="12.75" style="1" customWidth="1"/>
    <col min="14384" max="14632" width="11" style="1"/>
    <col min="14633" max="14633" width="13.375" style="1" customWidth="1"/>
    <col min="14634" max="14634" width="11.625" style="1" customWidth="1"/>
    <col min="14635" max="14635" width="33.75" style="1" customWidth="1"/>
    <col min="14636" max="14636" width="7" style="1" customWidth="1"/>
    <col min="14637" max="14637" width="7.875" style="1" customWidth="1"/>
    <col min="14638" max="14638" width="10.875" style="1" customWidth="1"/>
    <col min="14639" max="14639" width="12.75" style="1" customWidth="1"/>
    <col min="14640" max="14888" width="11" style="1"/>
    <col min="14889" max="14889" width="13.375" style="1" customWidth="1"/>
    <col min="14890" max="14890" width="11.625" style="1" customWidth="1"/>
    <col min="14891" max="14891" width="33.75" style="1" customWidth="1"/>
    <col min="14892" max="14892" width="7" style="1" customWidth="1"/>
    <col min="14893" max="14893" width="7.875" style="1" customWidth="1"/>
    <col min="14894" max="14894" width="10.875" style="1" customWidth="1"/>
    <col min="14895" max="14895" width="12.75" style="1" customWidth="1"/>
    <col min="14896" max="15144" width="11" style="1"/>
    <col min="15145" max="15145" width="13.375" style="1" customWidth="1"/>
    <col min="15146" max="15146" width="11.625" style="1" customWidth="1"/>
    <col min="15147" max="15147" width="33.75" style="1" customWidth="1"/>
    <col min="15148" max="15148" width="7" style="1" customWidth="1"/>
    <col min="15149" max="15149" width="7.875" style="1" customWidth="1"/>
    <col min="15150" max="15150" width="10.875" style="1" customWidth="1"/>
    <col min="15151" max="15151" width="12.75" style="1" customWidth="1"/>
    <col min="15152" max="15400" width="11" style="1"/>
    <col min="15401" max="15401" width="13.375" style="1" customWidth="1"/>
    <col min="15402" max="15402" width="11.625" style="1" customWidth="1"/>
    <col min="15403" max="15403" width="33.75" style="1" customWidth="1"/>
    <col min="15404" max="15404" width="7" style="1" customWidth="1"/>
    <col min="15405" max="15405" width="7.875" style="1" customWidth="1"/>
    <col min="15406" max="15406" width="10.875" style="1" customWidth="1"/>
    <col min="15407" max="15407" width="12.75" style="1" customWidth="1"/>
    <col min="15408" max="15656" width="11" style="1"/>
    <col min="15657" max="15657" width="13.375" style="1" customWidth="1"/>
    <col min="15658" max="15658" width="11.625" style="1" customWidth="1"/>
    <col min="15659" max="15659" width="33.75" style="1" customWidth="1"/>
    <col min="15660" max="15660" width="7" style="1" customWidth="1"/>
    <col min="15661" max="15661" width="7.875" style="1" customWidth="1"/>
    <col min="15662" max="15662" width="10.875" style="1" customWidth="1"/>
    <col min="15663" max="15663" width="12.75" style="1" customWidth="1"/>
    <col min="15664" max="15912" width="11" style="1"/>
    <col min="15913" max="15913" width="13.375" style="1" customWidth="1"/>
    <col min="15914" max="15914" width="11.625" style="1" customWidth="1"/>
    <col min="15915" max="15915" width="33.75" style="1" customWidth="1"/>
    <col min="15916" max="15916" width="7" style="1" customWidth="1"/>
    <col min="15917" max="15917" width="7.875" style="1" customWidth="1"/>
    <col min="15918" max="15918" width="10.875" style="1" customWidth="1"/>
    <col min="15919" max="15919" width="12.75" style="1" customWidth="1"/>
    <col min="15920" max="16168" width="11" style="1"/>
    <col min="16169" max="16169" width="13.375" style="1" customWidth="1"/>
    <col min="16170" max="16170" width="11.625" style="1" customWidth="1"/>
    <col min="16171" max="16171" width="33.75" style="1" customWidth="1"/>
    <col min="16172" max="16172" width="7" style="1" customWidth="1"/>
    <col min="16173" max="16173" width="7.875" style="1" customWidth="1"/>
    <col min="16174" max="16174" width="10.875" style="1" customWidth="1"/>
    <col min="16175" max="16175" width="12.75" style="1" customWidth="1"/>
    <col min="16176" max="16384" width="11" style="1"/>
  </cols>
  <sheetData>
    <row r="1" spans="1:129" ht="10.5" customHeight="1" x14ac:dyDescent="0.2">
      <c r="A1" s="4"/>
      <c r="B1" s="4"/>
      <c r="C1" s="4"/>
      <c r="E1" s="15"/>
      <c r="F1" s="15"/>
      <c r="G1" s="5"/>
    </row>
    <row r="2" spans="1:129" ht="10.5" customHeight="1" x14ac:dyDescent="0.2">
      <c r="A2" s="71"/>
      <c r="B2" s="71"/>
      <c r="C2" s="45"/>
      <c r="D2" s="45"/>
      <c r="E2" s="45"/>
      <c r="F2" s="45"/>
      <c r="G2" s="45"/>
    </row>
    <row r="3" spans="1:129" ht="32.25" customHeight="1" x14ac:dyDescent="0.2">
      <c r="A3" s="4"/>
      <c r="B3" s="4"/>
      <c r="C3" s="4"/>
      <c r="E3" s="5"/>
      <c r="F3" s="15"/>
      <c r="G3" s="45"/>
      <c r="J3" s="81" t="s">
        <v>2</v>
      </c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96"/>
      <c r="Z3" s="96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3" t="s">
        <v>3</v>
      </c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4" t="s">
        <v>4</v>
      </c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</row>
    <row r="4" spans="1:129" x14ac:dyDescent="0.2">
      <c r="A4" s="25" t="s">
        <v>81</v>
      </c>
      <c r="B4" s="25" t="s">
        <v>6</v>
      </c>
      <c r="C4" s="4"/>
      <c r="E4" s="5"/>
      <c r="F4" s="15"/>
      <c r="G4" s="45"/>
      <c r="I4" s="27" t="s">
        <v>7</v>
      </c>
      <c r="J4" s="78" t="s">
        <v>88</v>
      </c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80"/>
      <c r="Y4" s="82"/>
      <c r="Z4" s="82"/>
      <c r="AA4" s="78" t="s">
        <v>89</v>
      </c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80"/>
      <c r="AM4" s="78" t="s">
        <v>90</v>
      </c>
      <c r="AN4" s="79"/>
      <c r="AO4" s="79"/>
      <c r="AP4" s="79"/>
      <c r="AQ4" s="79"/>
      <c r="AR4" s="79"/>
      <c r="AS4" s="79"/>
      <c r="AT4" s="79"/>
      <c r="AU4" s="79"/>
      <c r="AV4" s="80"/>
      <c r="AW4" s="78" t="s">
        <v>88</v>
      </c>
      <c r="AX4" s="79"/>
      <c r="AY4" s="79"/>
      <c r="AZ4" s="79"/>
      <c r="BA4" s="79"/>
      <c r="BB4" s="80"/>
      <c r="BC4" s="82" t="s">
        <v>89</v>
      </c>
      <c r="BD4" s="82"/>
      <c r="BE4" s="82"/>
      <c r="BF4" s="82" t="s">
        <v>90</v>
      </c>
      <c r="BG4" s="82"/>
      <c r="BH4" s="82"/>
      <c r="BI4" s="78" t="s">
        <v>88</v>
      </c>
      <c r="BJ4" s="79"/>
      <c r="BK4" s="79"/>
      <c r="BL4" s="79"/>
      <c r="BM4" s="79"/>
      <c r="BN4" s="79"/>
      <c r="BO4" s="80"/>
      <c r="BP4" s="79"/>
      <c r="BQ4" s="79"/>
      <c r="BR4" s="79"/>
      <c r="BS4" s="80"/>
      <c r="BT4" s="79"/>
      <c r="BU4" s="80"/>
      <c r="BV4" s="79"/>
      <c r="BW4" s="79"/>
      <c r="BX4" s="79"/>
      <c r="BY4" s="80"/>
      <c r="BZ4" s="79"/>
      <c r="CA4" s="80"/>
      <c r="CB4" s="79"/>
      <c r="CC4" s="79"/>
      <c r="CD4" s="79"/>
      <c r="CE4" s="80"/>
      <c r="CF4" s="80"/>
      <c r="CG4" s="79"/>
      <c r="CH4" s="79"/>
      <c r="CI4" s="79"/>
      <c r="CJ4" s="79"/>
      <c r="CK4" s="79"/>
      <c r="CL4" s="79"/>
      <c r="CM4" s="80"/>
      <c r="CN4" s="79"/>
      <c r="CO4" s="79"/>
      <c r="CP4" s="79"/>
      <c r="CQ4" s="80"/>
      <c r="CR4" s="79"/>
      <c r="CS4" s="78" t="s">
        <v>89</v>
      </c>
      <c r="CT4" s="79"/>
      <c r="CU4" s="79"/>
      <c r="CV4" s="80"/>
      <c r="CW4" s="79"/>
      <c r="CX4" s="79"/>
      <c r="CY4" s="80"/>
      <c r="CZ4" s="79"/>
      <c r="DA4" s="79"/>
      <c r="DB4" s="80"/>
      <c r="DC4" s="79"/>
      <c r="DD4" s="79"/>
      <c r="DE4" s="80"/>
      <c r="DF4" s="79"/>
      <c r="DG4" s="79"/>
      <c r="DH4" s="80"/>
      <c r="DI4" s="79"/>
      <c r="DJ4" s="79"/>
      <c r="DK4" s="80"/>
      <c r="DL4" s="79"/>
      <c r="DM4" s="79"/>
      <c r="DN4" s="80"/>
      <c r="DO4" s="79"/>
      <c r="DP4" s="79"/>
      <c r="DQ4" s="82" t="s">
        <v>90</v>
      </c>
      <c r="DR4" s="82"/>
      <c r="DS4" s="82"/>
      <c r="DT4" s="82" t="s">
        <v>91</v>
      </c>
      <c r="DU4" s="82"/>
      <c r="DV4" s="82"/>
      <c r="DW4" s="82"/>
      <c r="DX4" s="25" t="s">
        <v>11</v>
      </c>
      <c r="DY4" s="25" t="s">
        <v>11</v>
      </c>
    </row>
    <row r="5" spans="1:129" ht="15" customHeight="1" x14ac:dyDescent="0.2">
      <c r="A5" s="86"/>
      <c r="B5" s="97"/>
      <c r="C5" s="4"/>
      <c r="E5" s="5"/>
      <c r="F5" s="15"/>
      <c r="G5" s="45"/>
      <c r="I5" s="44" t="s">
        <v>7</v>
      </c>
      <c r="J5" s="74" t="s">
        <v>12</v>
      </c>
      <c r="K5" s="74" t="s">
        <v>13</v>
      </c>
      <c r="L5" s="74" t="s">
        <v>14</v>
      </c>
      <c r="M5" s="74" t="s">
        <v>15</v>
      </c>
      <c r="N5" s="74" t="s">
        <v>16</v>
      </c>
      <c r="O5" s="74" t="s">
        <v>17</v>
      </c>
      <c r="P5" s="74" t="s">
        <v>18</v>
      </c>
      <c r="Q5" s="74" t="s">
        <v>19</v>
      </c>
      <c r="R5" s="74" t="s">
        <v>20</v>
      </c>
      <c r="S5" s="74" t="s">
        <v>92</v>
      </c>
      <c r="T5" s="74" t="s">
        <v>21</v>
      </c>
      <c r="U5" s="74" t="s">
        <v>93</v>
      </c>
      <c r="V5" s="74" t="s">
        <v>94</v>
      </c>
      <c r="W5" s="74" t="s">
        <v>95</v>
      </c>
      <c r="X5" s="74" t="s">
        <v>96</v>
      </c>
      <c r="Y5" s="74" t="s">
        <v>97</v>
      </c>
      <c r="Z5" s="74" t="s">
        <v>98</v>
      </c>
      <c r="AA5" s="44" t="s">
        <v>99</v>
      </c>
      <c r="AB5" s="44" t="s">
        <v>100</v>
      </c>
      <c r="AC5" s="44" t="s">
        <v>101</v>
      </c>
      <c r="AD5" s="44" t="s">
        <v>102</v>
      </c>
      <c r="AE5" s="44" t="s">
        <v>103</v>
      </c>
      <c r="AF5" s="44" t="s">
        <v>104</v>
      </c>
      <c r="AG5" s="44" t="s">
        <v>105</v>
      </c>
      <c r="AH5" s="44" t="s">
        <v>106</v>
      </c>
      <c r="AI5" s="44" t="s">
        <v>107</v>
      </c>
      <c r="AJ5" s="44" t="s">
        <v>108</v>
      </c>
      <c r="AK5" s="44" t="s">
        <v>109</v>
      </c>
      <c r="AL5" s="44" t="s">
        <v>110</v>
      </c>
      <c r="AM5" s="74" t="s">
        <v>111</v>
      </c>
      <c r="AN5" s="74" t="s">
        <v>112</v>
      </c>
      <c r="AO5" s="74" t="s">
        <v>113</v>
      </c>
      <c r="AP5" s="74" t="s">
        <v>114</v>
      </c>
      <c r="AQ5" s="74" t="s">
        <v>115</v>
      </c>
      <c r="AR5" s="74" t="s">
        <v>116</v>
      </c>
      <c r="AS5" s="74" t="s">
        <v>117</v>
      </c>
      <c r="AT5" s="74" t="s">
        <v>118</v>
      </c>
      <c r="AU5" s="74" t="s">
        <v>119</v>
      </c>
      <c r="AV5" s="74" t="s">
        <v>120</v>
      </c>
      <c r="AW5" s="44" t="s">
        <v>121</v>
      </c>
      <c r="AX5" s="44" t="s">
        <v>122</v>
      </c>
      <c r="AY5" s="44" t="s">
        <v>123</v>
      </c>
      <c r="AZ5" s="44" t="s">
        <v>124</v>
      </c>
      <c r="BA5" s="44" t="s">
        <v>125</v>
      </c>
      <c r="BB5" s="44" t="s">
        <v>98</v>
      </c>
      <c r="BC5" s="74" t="s">
        <v>126</v>
      </c>
      <c r="BD5" s="74" t="s">
        <v>124</v>
      </c>
      <c r="BE5" s="74" t="s">
        <v>125</v>
      </c>
      <c r="BF5" s="44" t="s">
        <v>127</v>
      </c>
      <c r="BG5" s="44" t="s">
        <v>128</v>
      </c>
      <c r="BH5" s="44" t="s">
        <v>129</v>
      </c>
      <c r="BI5" s="74" t="s">
        <v>130</v>
      </c>
      <c r="BJ5" s="74" t="s">
        <v>131</v>
      </c>
      <c r="BK5" s="74" t="s">
        <v>132</v>
      </c>
      <c r="BL5" s="74" t="s">
        <v>133</v>
      </c>
      <c r="BM5" s="74" t="s">
        <v>134</v>
      </c>
      <c r="BN5" s="74" t="s">
        <v>135</v>
      </c>
      <c r="BO5" s="74" t="s">
        <v>136</v>
      </c>
      <c r="BP5" s="74" t="s">
        <v>137</v>
      </c>
      <c r="BQ5" s="74" t="s">
        <v>138</v>
      </c>
      <c r="BR5" s="74" t="s">
        <v>139</v>
      </c>
      <c r="BS5" s="74" t="s">
        <v>140</v>
      </c>
      <c r="BT5" s="74" t="s">
        <v>141</v>
      </c>
      <c r="BU5" s="74" t="s">
        <v>142</v>
      </c>
      <c r="BV5" s="74" t="s">
        <v>143</v>
      </c>
      <c r="BW5" s="74" t="s">
        <v>144</v>
      </c>
      <c r="BX5" s="74" t="s">
        <v>145</v>
      </c>
      <c r="BY5" s="74" t="s">
        <v>146</v>
      </c>
      <c r="BZ5" s="74" t="s">
        <v>147</v>
      </c>
      <c r="CA5" s="74" t="s">
        <v>148</v>
      </c>
      <c r="CB5" s="74" t="s">
        <v>149</v>
      </c>
      <c r="CC5" s="74" t="s">
        <v>150</v>
      </c>
      <c r="CD5" s="74" t="s">
        <v>151</v>
      </c>
      <c r="CE5" s="74" t="s">
        <v>152</v>
      </c>
      <c r="CF5" s="74" t="s">
        <v>153</v>
      </c>
      <c r="CG5" s="74" t="s">
        <v>154</v>
      </c>
      <c r="CH5" s="74" t="s">
        <v>155</v>
      </c>
      <c r="CI5" s="74" t="s">
        <v>156</v>
      </c>
      <c r="CJ5" s="74" t="s">
        <v>157</v>
      </c>
      <c r="CK5" s="74" t="s">
        <v>158</v>
      </c>
      <c r="CL5" s="74" t="s">
        <v>159</v>
      </c>
      <c r="CM5" s="74" t="s">
        <v>160</v>
      </c>
      <c r="CN5" s="74" t="s">
        <v>161</v>
      </c>
      <c r="CO5" s="74" t="s">
        <v>162</v>
      </c>
      <c r="CP5" s="74" t="s">
        <v>163</v>
      </c>
      <c r="CQ5" s="74" t="s">
        <v>164</v>
      </c>
      <c r="CR5" s="74" t="s">
        <v>165</v>
      </c>
      <c r="CS5" s="44" t="s">
        <v>131</v>
      </c>
      <c r="CT5" s="44" t="s">
        <v>166</v>
      </c>
      <c r="CU5" s="44" t="s">
        <v>136</v>
      </c>
      <c r="CV5" s="44" t="s">
        <v>138</v>
      </c>
      <c r="CW5" s="44" t="s">
        <v>167</v>
      </c>
      <c r="CX5" s="44" t="s">
        <v>168</v>
      </c>
      <c r="CY5" s="44" t="s">
        <v>169</v>
      </c>
      <c r="CZ5" s="44" t="s">
        <v>170</v>
      </c>
      <c r="DA5" s="44" t="s">
        <v>171</v>
      </c>
      <c r="DB5" s="44" t="s">
        <v>172</v>
      </c>
      <c r="DC5" s="44" t="s">
        <v>173</v>
      </c>
      <c r="DD5" s="44" t="s">
        <v>174</v>
      </c>
      <c r="DE5" s="44" t="s">
        <v>175</v>
      </c>
      <c r="DF5" s="44" t="s">
        <v>176</v>
      </c>
      <c r="DG5" s="44" t="s">
        <v>177</v>
      </c>
      <c r="DH5" s="44" t="s">
        <v>178</v>
      </c>
      <c r="DI5" s="44" t="s">
        <v>179</v>
      </c>
      <c r="DJ5" s="44" t="s">
        <v>180</v>
      </c>
      <c r="DK5" s="44" t="s">
        <v>181</v>
      </c>
      <c r="DL5" s="44" t="s">
        <v>182</v>
      </c>
      <c r="DM5" s="44" t="s">
        <v>150</v>
      </c>
      <c r="DN5" s="44" t="s">
        <v>151</v>
      </c>
      <c r="DO5" s="44" t="s">
        <v>152</v>
      </c>
      <c r="DP5" s="44" t="s">
        <v>183</v>
      </c>
      <c r="DQ5" s="74" t="s">
        <v>127</v>
      </c>
      <c r="DR5" s="74" t="s">
        <v>128</v>
      </c>
      <c r="DS5" s="74" t="s">
        <v>129</v>
      </c>
      <c r="DT5" s="44" t="s">
        <v>184</v>
      </c>
      <c r="DU5" s="44" t="s">
        <v>185</v>
      </c>
      <c r="DV5" s="44" t="s">
        <v>186</v>
      </c>
      <c r="DW5" s="44" t="s">
        <v>187</v>
      </c>
      <c r="DX5" s="74" t="s">
        <v>80</v>
      </c>
      <c r="DY5" s="44" t="s">
        <v>80</v>
      </c>
    </row>
    <row r="6" spans="1:129" x14ac:dyDescent="0.2">
      <c r="A6" s="9" t="s">
        <v>199</v>
      </c>
      <c r="B6" s="8" t="s">
        <v>83</v>
      </c>
      <c r="C6" s="4"/>
      <c r="E6" s="5"/>
      <c r="F6" s="15"/>
      <c r="G6" s="45"/>
      <c r="I6" s="32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32"/>
      <c r="AX6" s="32"/>
      <c r="AY6" s="32"/>
      <c r="AZ6" s="32"/>
      <c r="BA6" s="32"/>
      <c r="BB6" s="32"/>
      <c r="BC6" s="76"/>
      <c r="BD6" s="76"/>
      <c r="BE6" s="76"/>
      <c r="BF6" s="32"/>
      <c r="BG6" s="32"/>
      <c r="BH6" s="32"/>
      <c r="BI6" s="76"/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6"/>
      <c r="BU6" s="76">
        <v>3.26</v>
      </c>
      <c r="BV6" s="76"/>
      <c r="BW6" s="76">
        <v>3.26</v>
      </c>
      <c r="BX6" s="76">
        <v>3.26</v>
      </c>
      <c r="BY6" s="76">
        <v>3.26</v>
      </c>
      <c r="BZ6" s="76">
        <v>3.26</v>
      </c>
      <c r="CA6" s="76"/>
      <c r="CB6" s="76">
        <v>3.25</v>
      </c>
      <c r="CC6" s="76"/>
      <c r="CD6" s="76">
        <v>3.25</v>
      </c>
      <c r="CE6" s="76">
        <v>3.25</v>
      </c>
      <c r="CF6" s="76">
        <v>3.25</v>
      </c>
      <c r="CG6" s="76">
        <v>3.25</v>
      </c>
      <c r="CH6" s="76"/>
      <c r="CI6" s="76">
        <v>3.25</v>
      </c>
      <c r="CJ6" s="76">
        <v>3.25</v>
      </c>
      <c r="CK6" s="76"/>
      <c r="CL6" s="76">
        <v>3.25</v>
      </c>
      <c r="CM6" s="76">
        <v>3.25</v>
      </c>
      <c r="CN6" s="76">
        <v>3.25</v>
      </c>
      <c r="CO6" s="76">
        <v>3.25</v>
      </c>
      <c r="CP6" s="76">
        <v>3.25</v>
      </c>
      <c r="CQ6" s="76">
        <v>3.25</v>
      </c>
      <c r="CR6" s="76">
        <v>3.25</v>
      </c>
      <c r="CS6" s="32"/>
      <c r="CT6" s="32"/>
      <c r="CU6" s="32"/>
      <c r="CV6" s="32"/>
      <c r="CW6" s="32"/>
      <c r="CX6" s="32"/>
      <c r="CY6" s="32"/>
      <c r="CZ6" s="32">
        <v>3.26</v>
      </c>
      <c r="DA6" s="32">
        <v>3.26</v>
      </c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>
        <v>3.25</v>
      </c>
      <c r="DN6" s="32">
        <v>3.25</v>
      </c>
      <c r="DO6" s="32">
        <v>3.25</v>
      </c>
      <c r="DP6" s="32"/>
      <c r="DQ6" s="76"/>
      <c r="DR6" s="76"/>
      <c r="DS6" s="76"/>
      <c r="DT6" s="32"/>
      <c r="DU6" s="32"/>
      <c r="DV6" s="32"/>
      <c r="DW6" s="32"/>
      <c r="DX6" s="76"/>
      <c r="DY6" s="32"/>
    </row>
    <row r="7" spans="1:129" x14ac:dyDescent="0.2">
      <c r="A7" s="9" t="s">
        <v>200</v>
      </c>
      <c r="B7" s="8" t="s">
        <v>83</v>
      </c>
      <c r="C7" s="4"/>
      <c r="E7" s="5"/>
      <c r="F7" s="15"/>
      <c r="G7" s="45"/>
      <c r="I7" s="32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32"/>
      <c r="AX7" s="32"/>
      <c r="AY7" s="32"/>
      <c r="AZ7" s="32"/>
      <c r="BA7" s="32"/>
      <c r="BB7" s="32"/>
      <c r="BC7" s="76"/>
      <c r="BD7" s="76"/>
      <c r="BE7" s="76"/>
      <c r="BF7" s="32"/>
      <c r="BG7" s="32"/>
      <c r="BH7" s="32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>
        <v>8.6</v>
      </c>
      <c r="BV7" s="76"/>
      <c r="BW7" s="76">
        <v>12.2</v>
      </c>
      <c r="BX7" s="76">
        <v>8.67</v>
      </c>
      <c r="BY7" s="76">
        <v>8.68</v>
      </c>
      <c r="BZ7" s="76">
        <v>8.65</v>
      </c>
      <c r="CA7" s="76"/>
      <c r="CB7" s="76">
        <v>8.6</v>
      </c>
      <c r="CC7" s="76"/>
      <c r="CD7" s="76">
        <v>8.68</v>
      </c>
      <c r="CE7" s="76">
        <v>8.67</v>
      </c>
      <c r="CF7" s="76">
        <v>8.68</v>
      </c>
      <c r="CG7" s="76">
        <v>8.65</v>
      </c>
      <c r="CH7" s="76"/>
      <c r="CI7" s="76">
        <v>8.6</v>
      </c>
      <c r="CJ7" s="76">
        <v>8.6</v>
      </c>
      <c r="CK7" s="76"/>
      <c r="CL7" s="76">
        <v>8.68</v>
      </c>
      <c r="CM7" s="76">
        <v>8.67</v>
      </c>
      <c r="CN7" s="76">
        <v>8.68</v>
      </c>
      <c r="CO7" s="76">
        <v>8.65</v>
      </c>
      <c r="CP7" s="76">
        <v>8.6</v>
      </c>
      <c r="CQ7" s="76">
        <v>3.33</v>
      </c>
      <c r="CR7" s="76">
        <v>5.17</v>
      </c>
      <c r="CS7" s="32"/>
      <c r="CT7" s="32"/>
      <c r="CU7" s="32"/>
      <c r="CV7" s="32"/>
      <c r="CW7" s="32"/>
      <c r="CX7" s="32"/>
      <c r="CY7" s="32"/>
      <c r="CZ7" s="32">
        <v>8.59</v>
      </c>
      <c r="DA7" s="32">
        <v>5.0999999999999996</v>
      </c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>
        <v>8.6</v>
      </c>
      <c r="DN7" s="32">
        <v>8.5500000000000007</v>
      </c>
      <c r="DO7" s="32">
        <v>8.59</v>
      </c>
      <c r="DP7" s="32"/>
      <c r="DQ7" s="76"/>
      <c r="DR7" s="76"/>
      <c r="DS7" s="76"/>
      <c r="DT7" s="32"/>
      <c r="DU7" s="32"/>
      <c r="DV7" s="32"/>
      <c r="DW7" s="32"/>
      <c r="DX7" s="76"/>
      <c r="DY7" s="32"/>
    </row>
    <row r="8" spans="1:129" x14ac:dyDescent="0.2">
      <c r="A8" s="18" t="s">
        <v>188</v>
      </c>
      <c r="B8" s="8"/>
      <c r="C8" s="4"/>
      <c r="E8" s="5"/>
      <c r="F8" s="15"/>
      <c r="G8" s="45"/>
      <c r="I8" s="32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32"/>
      <c r="AX8" s="32"/>
      <c r="AY8" s="32"/>
      <c r="AZ8" s="32"/>
      <c r="BA8" s="32"/>
      <c r="BB8" s="32"/>
      <c r="BC8" s="76"/>
      <c r="BD8" s="76"/>
      <c r="BE8" s="76"/>
      <c r="BF8" s="32"/>
      <c r="BG8" s="32"/>
      <c r="BH8" s="32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76"/>
      <c r="DR8" s="76"/>
      <c r="DS8" s="76"/>
      <c r="DT8" s="32"/>
      <c r="DU8" s="32"/>
      <c r="DV8" s="32"/>
      <c r="DW8" s="32"/>
      <c r="DX8" s="76"/>
      <c r="DY8" s="32"/>
    </row>
    <row r="9" spans="1:129" x14ac:dyDescent="0.2">
      <c r="A9" s="9" t="s">
        <v>201</v>
      </c>
      <c r="B9" s="8" t="s">
        <v>82</v>
      </c>
      <c r="C9" s="4"/>
      <c r="E9" s="5"/>
      <c r="F9" s="15"/>
      <c r="G9" s="45"/>
      <c r="I9" s="32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32"/>
      <c r="AX9" s="32"/>
      <c r="AY9" s="32"/>
      <c r="AZ9" s="32"/>
      <c r="BA9" s="32"/>
      <c r="BB9" s="32"/>
      <c r="BC9" s="76"/>
      <c r="BD9" s="76"/>
      <c r="BE9" s="76"/>
      <c r="BF9" s="32"/>
      <c r="BG9" s="32"/>
      <c r="BH9" s="32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>
        <f>'Tableau MEN INT'!$C7*'Tableau MEN INT'!$D7*'Tableau MEN INT'!BU7</f>
        <v>1.1130000000000002</v>
      </c>
      <c r="BV9" s="76"/>
      <c r="BW9" s="76">
        <f>'Tableau MEN INT'!$C7*'Tableau MEN INT'!$D7*'Tableau MEN INT'!BW7</f>
        <v>1.1130000000000002</v>
      </c>
      <c r="BX9" s="76">
        <f>'Tableau MEN INT'!$C7*'Tableau MEN INT'!$D7*'Tableau MEN INT'!BX7</f>
        <v>1.1130000000000002</v>
      </c>
      <c r="BY9" s="76">
        <f>'Tableau MEN INT'!$C7*'Tableau MEN INT'!$D7*'Tableau MEN INT'!BY7</f>
        <v>1.1130000000000002</v>
      </c>
      <c r="BZ9" s="76">
        <f>'Tableau MEN INT'!$C7*'Tableau MEN INT'!$D7*'Tableau MEN INT'!BZ7</f>
        <v>1.1130000000000002</v>
      </c>
      <c r="CA9" s="76"/>
      <c r="CB9" s="76">
        <f>'Tableau MEN INT'!$C7*'Tableau MEN INT'!$D7*'Tableau MEN INT'!CB7</f>
        <v>1.1130000000000002</v>
      </c>
      <c r="CC9" s="76">
        <f>'Tableau MEN INT'!$C7*'Tableau MEN INT'!$D7*'Tableau MEN INT'!CC7</f>
        <v>0</v>
      </c>
      <c r="CD9" s="76">
        <f>'Tableau MEN INT'!$C7*'Tableau MEN INT'!$D7*'Tableau MEN INT'!CD7</f>
        <v>1.1130000000000002</v>
      </c>
      <c r="CE9" s="76">
        <f>'Tableau MEN INT'!$C7*'Tableau MEN INT'!$D7*'Tableau MEN INT'!CE7</f>
        <v>1.1130000000000002</v>
      </c>
      <c r="CF9" s="76">
        <f>'Tableau MEN INT'!$C7*'Tableau MEN INT'!$D7*'Tableau MEN INT'!CF7</f>
        <v>1.1130000000000002</v>
      </c>
      <c r="CG9" s="76">
        <f>'Tableau MEN INT'!$C7*'Tableau MEN INT'!$D7*'Tableau MEN INT'!CG7</f>
        <v>1.1130000000000002</v>
      </c>
      <c r="CH9" s="76">
        <f>'Tableau MEN INT'!$C7*'Tableau MEN INT'!$D7*'Tableau MEN INT'!CH7</f>
        <v>0</v>
      </c>
      <c r="CI9" s="76">
        <f>'Tableau MEN INT'!$C7*'Tableau MEN INT'!$D7*'Tableau MEN INT'!CI7</f>
        <v>1.1130000000000002</v>
      </c>
      <c r="CJ9" s="76">
        <f>'Tableau MEN INT'!$C7*'Tableau MEN INT'!$D7*'Tableau MEN INT'!CJ7</f>
        <v>1.1130000000000002</v>
      </c>
      <c r="CK9" s="76">
        <f>'Tableau MEN INT'!$C7*'Tableau MEN INT'!$D7*'Tableau MEN INT'!CK7</f>
        <v>0</v>
      </c>
      <c r="CL9" s="76">
        <f>'Tableau MEN INT'!$C7*'Tableau MEN INT'!$D7*'Tableau MEN INT'!CL7</f>
        <v>1.1130000000000002</v>
      </c>
      <c r="CM9" s="76">
        <f>'Tableau MEN INT'!$C7*'Tableau MEN INT'!$D7*'Tableau MEN INT'!CM7</f>
        <v>1.1130000000000002</v>
      </c>
      <c r="CN9" s="76">
        <f>'Tableau MEN INT'!$C7*'Tableau MEN INT'!$D7*'Tableau MEN INT'!CN7</f>
        <v>1.1130000000000002</v>
      </c>
      <c r="CO9" s="76">
        <f>'Tableau MEN INT'!$C7*'Tableau MEN INT'!$D7*'Tableau MEN INT'!CO7</f>
        <v>1.1130000000000002</v>
      </c>
      <c r="CP9" s="76">
        <f>'Tableau MEN INT'!$C7*'Tableau MEN INT'!$D7*'Tableau MEN INT'!CP7</f>
        <v>0</v>
      </c>
      <c r="CQ9" s="76">
        <f>'Tableau MEN INT'!$C7*'Tableau MEN INT'!$D7*'Tableau MEN INT'!CQ7</f>
        <v>1.1130000000000002</v>
      </c>
      <c r="CR9" s="76">
        <f>'Tableau MEN INT'!$C7*'Tableau MEN INT'!$D7*'Tableau MEN INT'!CR7</f>
        <v>0</v>
      </c>
      <c r="CS9" s="32"/>
      <c r="CT9" s="32"/>
      <c r="CU9" s="32"/>
      <c r="CV9" s="32"/>
      <c r="CW9" s="32"/>
      <c r="CX9" s="32"/>
      <c r="CY9" s="32"/>
      <c r="CZ9" s="32">
        <f>'Tableau MEN INT'!$C7*'Tableau MEN INT'!$D7*'Tableau MEN INT'!CZ7</f>
        <v>1.1130000000000002</v>
      </c>
      <c r="DA9" s="32">
        <f>'Tableau MEN INT'!$C7*'Tableau MEN INT'!$D7*'Tableau MEN INT'!DA7</f>
        <v>0</v>
      </c>
      <c r="DB9" s="32">
        <f>'Tableau MEN INT'!$C7*'Tableau MEN INT'!$D7*'Tableau MEN INT'!DB7</f>
        <v>0</v>
      </c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>
        <f>'Tableau MEN INT'!$C7*'Tableau MEN INT'!$D7*'Tableau MEN INT'!DM7</f>
        <v>1.1130000000000002</v>
      </c>
      <c r="DN9" s="32">
        <f>'Tableau MEN INT'!$C7*'Tableau MEN INT'!$D7*'Tableau MEN INT'!DN7</f>
        <v>1.1130000000000002</v>
      </c>
      <c r="DO9" s="32">
        <f>'Tableau MEN INT'!$C7*'Tableau MEN INT'!$D7*'Tableau MEN INT'!DO7</f>
        <v>1.1130000000000002</v>
      </c>
      <c r="DP9" s="32"/>
      <c r="DQ9" s="76"/>
      <c r="DR9" s="76"/>
      <c r="DS9" s="76"/>
      <c r="DT9" s="32"/>
      <c r="DU9" s="32"/>
      <c r="DV9" s="32"/>
      <c r="DW9" s="32"/>
      <c r="DX9" s="76"/>
      <c r="DY9" s="32"/>
    </row>
    <row r="10" spans="1:129" x14ac:dyDescent="0.2">
      <c r="A10" s="9" t="s">
        <v>202</v>
      </c>
      <c r="B10" s="8" t="s">
        <v>82</v>
      </c>
      <c r="C10" s="4"/>
      <c r="E10" s="5"/>
      <c r="F10" s="15"/>
      <c r="G10" s="45"/>
      <c r="I10" s="32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32"/>
      <c r="AX10" s="32"/>
      <c r="AY10" s="32"/>
      <c r="AZ10" s="32"/>
      <c r="BA10" s="32"/>
      <c r="BB10" s="32"/>
      <c r="BC10" s="76"/>
      <c r="BD10" s="76"/>
      <c r="BE10" s="76"/>
      <c r="BF10" s="32"/>
      <c r="BG10" s="32"/>
      <c r="BH10" s="32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>
        <f>'Tableau MEN INT'!$C8*'Tableau MEN INT'!$D8*'Tableau MEN INT'!BU8</f>
        <v>2.19</v>
      </c>
      <c r="BV10" s="76"/>
      <c r="BW10" s="76">
        <f>'Tableau MEN INT'!$C8*'Tableau MEN INT'!$D8*'Tableau MEN INT'!BW8</f>
        <v>2.19</v>
      </c>
      <c r="BX10" s="76">
        <f>'Tableau MEN INT'!$C8*'Tableau MEN INT'!$D8*'Tableau MEN INT'!BX8</f>
        <v>4.38</v>
      </c>
      <c r="BY10" s="76">
        <f>'Tableau MEN INT'!$C8*'Tableau MEN INT'!$D8*'Tableau MEN INT'!BY8</f>
        <v>2.19</v>
      </c>
      <c r="BZ10" s="76">
        <f>'Tableau MEN INT'!$C8*'Tableau MEN INT'!$D8*'Tableau MEN INT'!BZ8</f>
        <v>2.19</v>
      </c>
      <c r="CA10" s="76"/>
      <c r="CB10" s="76">
        <f>'Tableau MEN INT'!$C8*'Tableau MEN INT'!$D8*'Tableau MEN INT'!CB8</f>
        <v>2.19</v>
      </c>
      <c r="CC10" s="76">
        <f>'Tableau MEN INT'!$C8*'Tableau MEN INT'!$D8*'Tableau MEN INT'!CC8</f>
        <v>0</v>
      </c>
      <c r="CD10" s="76">
        <f>'Tableau MEN INT'!$C8*'Tableau MEN INT'!$D8*'Tableau MEN INT'!CD8</f>
        <v>2.19</v>
      </c>
      <c r="CE10" s="76">
        <f>'Tableau MEN INT'!$C8*'Tableau MEN INT'!$D8*'Tableau MEN INT'!CE8</f>
        <v>2.19</v>
      </c>
      <c r="CF10" s="76">
        <f>'Tableau MEN INT'!$C8*'Tableau MEN INT'!$D8*'Tableau MEN INT'!CF8</f>
        <v>2.19</v>
      </c>
      <c r="CG10" s="76">
        <f>'Tableau MEN INT'!$C8*'Tableau MEN INT'!$D8*'Tableau MEN INT'!CG8</f>
        <v>2.19</v>
      </c>
      <c r="CH10" s="76">
        <f>'Tableau MEN INT'!$C8*'Tableau MEN INT'!$D8*'Tableau MEN INT'!CH8</f>
        <v>2.19</v>
      </c>
      <c r="CI10" s="76">
        <f>'Tableau MEN INT'!$C8*'Tableau MEN INT'!$D8*'Tableau MEN INT'!CI8</f>
        <v>4.38</v>
      </c>
      <c r="CJ10" s="76">
        <f>'Tableau MEN INT'!$C8*'Tableau MEN INT'!$D8*'Tableau MEN INT'!CJ8</f>
        <v>2.19</v>
      </c>
      <c r="CK10" s="76">
        <f>'Tableau MEN INT'!$C8*'Tableau MEN INT'!$D8*'Tableau MEN INT'!CK8</f>
        <v>0</v>
      </c>
      <c r="CL10" s="76">
        <f>'Tableau MEN INT'!$C8*'Tableau MEN INT'!$D8*'Tableau MEN INT'!CL8</f>
        <v>2.19</v>
      </c>
      <c r="CM10" s="76">
        <f>'Tableau MEN INT'!$C8*'Tableau MEN INT'!$D8*'Tableau MEN INT'!CM8</f>
        <v>4.38</v>
      </c>
      <c r="CN10" s="76">
        <f>'Tableau MEN INT'!$C8*'Tableau MEN INT'!$D8*'Tableau MEN INT'!CN8</f>
        <v>2.19</v>
      </c>
      <c r="CO10" s="76">
        <f>'Tableau MEN INT'!$C8*'Tableau MEN INT'!$D8*'Tableau MEN INT'!CO8</f>
        <v>2.19</v>
      </c>
      <c r="CP10" s="76">
        <f>'Tableau MEN INT'!$C8*'Tableau MEN INT'!$D8*'Tableau MEN INT'!CP8</f>
        <v>2.19</v>
      </c>
      <c r="CQ10" s="76">
        <f>'Tableau MEN INT'!$C8*'Tableau MEN INT'!$D8*'Tableau MEN INT'!CQ8</f>
        <v>2.19</v>
      </c>
      <c r="CR10" s="76">
        <f>'Tableau MEN INT'!$C8*'Tableau MEN INT'!$D8*'Tableau MEN INT'!CR8</f>
        <v>2.19</v>
      </c>
      <c r="CS10" s="32"/>
      <c r="CT10" s="32"/>
      <c r="CU10" s="32"/>
      <c r="CV10" s="32"/>
      <c r="CW10" s="32"/>
      <c r="CX10" s="32"/>
      <c r="CY10" s="32"/>
      <c r="CZ10" s="32">
        <f>'Tableau MEN INT'!$C8*'Tableau MEN INT'!$D8*'Tableau MEN INT'!CZ8</f>
        <v>2.19</v>
      </c>
      <c r="DA10" s="32">
        <f>'Tableau MEN INT'!$C8*'Tableau MEN INT'!$D8*'Tableau MEN INT'!DA8</f>
        <v>2.19</v>
      </c>
      <c r="DB10" s="32">
        <f>'Tableau MEN INT'!$C8*'Tableau MEN INT'!$D8*'Tableau MEN INT'!DB8</f>
        <v>2.19</v>
      </c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>
        <f>'Tableau MEN INT'!$C8*'Tableau MEN INT'!$D8*'Tableau MEN INT'!DM8</f>
        <v>2.19</v>
      </c>
      <c r="DN10" s="32">
        <f>'Tableau MEN INT'!$C8*'Tableau MEN INT'!$D8*'Tableau MEN INT'!DN8</f>
        <v>2.19</v>
      </c>
      <c r="DO10" s="32">
        <f>'Tableau MEN INT'!$C8*'Tableau MEN INT'!$D8*'Tableau MEN INT'!DO8</f>
        <v>2.19</v>
      </c>
      <c r="DP10" s="32"/>
      <c r="DQ10" s="76"/>
      <c r="DR10" s="76"/>
      <c r="DS10" s="76"/>
      <c r="DT10" s="32"/>
      <c r="DU10" s="32"/>
      <c r="DV10" s="32"/>
      <c r="DW10" s="32"/>
      <c r="DX10" s="76"/>
      <c r="DY10" s="32"/>
    </row>
    <row r="11" spans="1:129" x14ac:dyDescent="0.2">
      <c r="A11" s="9" t="s">
        <v>203</v>
      </c>
      <c r="B11" s="8" t="s">
        <v>82</v>
      </c>
      <c r="C11" s="4"/>
      <c r="E11" s="5"/>
      <c r="F11" s="15"/>
      <c r="G11" s="45"/>
      <c r="I11" s="32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32"/>
      <c r="AX11" s="32"/>
      <c r="AY11" s="32"/>
      <c r="AZ11" s="32"/>
      <c r="BA11" s="32"/>
      <c r="BB11" s="32"/>
      <c r="BC11" s="76"/>
      <c r="BD11" s="76"/>
      <c r="BE11" s="76"/>
      <c r="BF11" s="32"/>
      <c r="BG11" s="32"/>
      <c r="BH11" s="32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>
        <f>'Tableau MEN INT'!$C9*'Tableau MEN INT'!$D9*'Tableau MEN INT'!BU9</f>
        <v>0.79500000000000004</v>
      </c>
      <c r="BV11" s="76"/>
      <c r="BW11" s="76">
        <f>'Tableau MEN INT'!$C9*'Tableau MEN INT'!$D9*'Tableau MEN INT'!BW9</f>
        <v>0.79500000000000004</v>
      </c>
      <c r="BX11" s="76">
        <f>'Tableau MEN INT'!$C9*'Tableau MEN INT'!$D9*'Tableau MEN INT'!BX9</f>
        <v>0.79500000000000004</v>
      </c>
      <c r="BY11" s="76">
        <f>'Tableau MEN INT'!$C9*'Tableau MEN INT'!$D9*'Tableau MEN INT'!BY9</f>
        <v>0.79500000000000004</v>
      </c>
      <c r="BZ11" s="76">
        <f>'Tableau MEN INT'!$C9*'Tableau MEN INT'!$D9*'Tableau MEN INT'!BZ9</f>
        <v>0.79500000000000004</v>
      </c>
      <c r="CA11" s="76"/>
      <c r="CB11" s="76">
        <f>'Tableau MEN INT'!$C9*'Tableau MEN INT'!$D9*'Tableau MEN INT'!CB9</f>
        <v>0.79500000000000004</v>
      </c>
      <c r="CC11" s="76">
        <f>'Tableau MEN INT'!$C9*'Tableau MEN INT'!$D9*'Tableau MEN INT'!CC9</f>
        <v>0</v>
      </c>
      <c r="CD11" s="76">
        <f>'Tableau MEN INT'!$C9*'Tableau MEN INT'!$D9*'Tableau MEN INT'!CD9</f>
        <v>0.79500000000000004</v>
      </c>
      <c r="CE11" s="76">
        <f>'Tableau MEN INT'!$C9*'Tableau MEN INT'!$D9*'Tableau MEN INT'!CE9</f>
        <v>0</v>
      </c>
      <c r="CF11" s="76">
        <f>'Tableau MEN INT'!$C9*'Tableau MEN INT'!$D9*'Tableau MEN INT'!CF9</f>
        <v>0.79500000000000004</v>
      </c>
      <c r="CG11" s="76">
        <f>'Tableau MEN INT'!$C9*'Tableau MEN INT'!$D9*'Tableau MEN INT'!CG9</f>
        <v>0.79500000000000004</v>
      </c>
      <c r="CH11" s="76">
        <f>'Tableau MEN INT'!$C9*'Tableau MEN INT'!$D9*'Tableau MEN INT'!CH9</f>
        <v>0</v>
      </c>
      <c r="CI11" s="76">
        <f>'Tableau MEN INT'!$C9*'Tableau MEN INT'!$D9*'Tableau MEN INT'!CI9</f>
        <v>0.79500000000000004</v>
      </c>
      <c r="CJ11" s="76">
        <f>'Tableau MEN INT'!$C9*'Tableau MEN INT'!$D9*'Tableau MEN INT'!CJ9</f>
        <v>0.79500000000000004</v>
      </c>
      <c r="CK11" s="76">
        <f>'Tableau MEN INT'!$C9*'Tableau MEN INT'!$D9*'Tableau MEN INT'!CK9</f>
        <v>0</v>
      </c>
      <c r="CL11" s="76">
        <f>'Tableau MEN INT'!$C9*'Tableau MEN INT'!$D9*'Tableau MEN INT'!CL9</f>
        <v>0.79500000000000004</v>
      </c>
      <c r="CM11" s="76">
        <f>'Tableau MEN INT'!$C9*'Tableau MEN INT'!$D9*'Tableau MEN INT'!CM9</f>
        <v>0.79500000000000004</v>
      </c>
      <c r="CN11" s="76">
        <f>'Tableau MEN INT'!$C9*'Tableau MEN INT'!$D9*'Tableau MEN INT'!CN9</f>
        <v>0.79500000000000004</v>
      </c>
      <c r="CO11" s="76">
        <f>'Tableau MEN INT'!$C9*'Tableau MEN INT'!$D9*'Tableau MEN INT'!CO9</f>
        <v>0.79500000000000004</v>
      </c>
      <c r="CP11" s="76">
        <f>'Tableau MEN INT'!$C9*'Tableau MEN INT'!$D9*'Tableau MEN INT'!CP9</f>
        <v>0</v>
      </c>
      <c r="CQ11" s="76">
        <f>'Tableau MEN INT'!$C9*'Tableau MEN INT'!$D9*'Tableau MEN INT'!CQ9</f>
        <v>0.79500000000000004</v>
      </c>
      <c r="CR11" s="76">
        <f>'Tableau MEN INT'!$C9*'Tableau MEN INT'!$D9*'Tableau MEN INT'!CR9</f>
        <v>0</v>
      </c>
      <c r="CS11" s="32"/>
      <c r="CT11" s="32"/>
      <c r="CU11" s="32"/>
      <c r="CV11" s="32"/>
      <c r="CW11" s="32"/>
      <c r="CX11" s="32"/>
      <c r="CY11" s="32"/>
      <c r="CZ11" s="32">
        <f>'Tableau MEN INT'!$C9*'Tableau MEN INT'!$D9*'Tableau MEN INT'!CZ9</f>
        <v>0</v>
      </c>
      <c r="DA11" s="32">
        <f>'Tableau MEN INT'!$C9*'Tableau MEN INT'!$D9*'Tableau MEN INT'!DA9</f>
        <v>0</v>
      </c>
      <c r="DB11" s="32">
        <f>'Tableau MEN INT'!$C9*'Tableau MEN INT'!$D9*'Tableau MEN INT'!DB9</f>
        <v>0</v>
      </c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>
        <f>'Tableau MEN INT'!$C9*'Tableau MEN INT'!$D9*'Tableau MEN INT'!DM9</f>
        <v>0</v>
      </c>
      <c r="DN11" s="32">
        <f>'Tableau MEN INT'!$C9*'Tableau MEN INT'!$D9*'Tableau MEN INT'!DN9</f>
        <v>0</v>
      </c>
      <c r="DO11" s="32">
        <f>'Tableau MEN INT'!$C9*'Tableau MEN INT'!$D9*'Tableau MEN INT'!DO9</f>
        <v>0</v>
      </c>
      <c r="DP11" s="32"/>
      <c r="DQ11" s="76"/>
      <c r="DR11" s="76"/>
      <c r="DS11" s="76"/>
      <c r="DT11" s="32"/>
      <c r="DU11" s="32"/>
      <c r="DV11" s="32"/>
      <c r="DW11" s="32"/>
      <c r="DX11" s="76"/>
      <c r="DY11" s="32"/>
    </row>
    <row r="12" spans="1:129" x14ac:dyDescent="0.2">
      <c r="A12" s="9" t="s">
        <v>204</v>
      </c>
      <c r="B12" s="8" t="s">
        <v>82</v>
      </c>
      <c r="C12" s="4"/>
      <c r="E12" s="5"/>
      <c r="F12" s="15"/>
      <c r="G12" s="45"/>
      <c r="I12" s="32"/>
      <c r="J12" s="76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76"/>
      <c r="Z12" s="76"/>
      <c r="AA12" s="94"/>
      <c r="AB12" s="94"/>
      <c r="AC12" s="94"/>
      <c r="AD12" s="94"/>
      <c r="AE12" s="32"/>
      <c r="AF12" s="32"/>
      <c r="AG12" s="32"/>
      <c r="AH12" s="32"/>
      <c r="AI12" s="32"/>
      <c r="AJ12" s="32"/>
      <c r="AK12" s="32"/>
      <c r="AL12" s="94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32"/>
      <c r="AX12" s="32"/>
      <c r="AY12" s="32"/>
      <c r="AZ12" s="32"/>
      <c r="BA12" s="32"/>
      <c r="BB12" s="32"/>
      <c r="BC12" s="76"/>
      <c r="BD12" s="76"/>
      <c r="BE12" s="76"/>
      <c r="BF12" s="32"/>
      <c r="BG12" s="32"/>
      <c r="BH12" s="32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>
        <f>'Tableau MEN INT'!$C10*'Tableau MEN INT'!$D10*'Tableau MEN INT'!BU10</f>
        <v>7.26</v>
      </c>
      <c r="BV12" s="76"/>
      <c r="BW12" s="76">
        <f>'Tableau MEN INT'!$C10*'Tableau MEN INT'!$D10*'Tableau MEN INT'!BW10</f>
        <v>10.89</v>
      </c>
      <c r="BX12" s="76">
        <f>'Tableau MEN INT'!$C10*'Tableau MEN INT'!$D10*'Tableau MEN INT'!BX10</f>
        <v>5.4450000000000003</v>
      </c>
      <c r="BY12" s="76">
        <f>'Tableau MEN INT'!$C10*'Tableau MEN INT'!$D10*'Tableau MEN INT'!BY10</f>
        <v>7.26</v>
      </c>
      <c r="BZ12" s="76">
        <f>'Tableau MEN INT'!$C10*'Tableau MEN INT'!$D10*'Tableau MEN INT'!BZ10</f>
        <v>7.26</v>
      </c>
      <c r="CA12" s="76"/>
      <c r="CB12" s="76">
        <f>'Tableau MEN INT'!$C10*'Tableau MEN INT'!$D10*'Tableau MEN INT'!CB10</f>
        <v>7.26</v>
      </c>
      <c r="CC12" s="76">
        <f>'Tableau MEN INT'!$C10*'Tableau MEN INT'!$D10*'Tableau MEN INT'!CC10</f>
        <v>0</v>
      </c>
      <c r="CD12" s="76">
        <f>'Tableau MEN INT'!$C10*'Tableau MEN INT'!$D10*'Tableau MEN INT'!CD10</f>
        <v>7.26</v>
      </c>
      <c r="CE12" s="76">
        <f>'Tableau MEN INT'!$C10*'Tableau MEN INT'!$D10*'Tableau MEN INT'!CE10</f>
        <v>0</v>
      </c>
      <c r="CF12" s="76">
        <f>'Tableau MEN INT'!$C10*'Tableau MEN INT'!$D10*'Tableau MEN INT'!CF10</f>
        <v>7.26</v>
      </c>
      <c r="CG12" s="76">
        <f>'Tableau MEN INT'!$C10*'Tableau MEN INT'!$D10*'Tableau MEN INT'!CG10</f>
        <v>7.26</v>
      </c>
      <c r="CH12" s="76">
        <f>'Tableau MEN INT'!$C10*'Tableau MEN INT'!$D10*'Tableau MEN INT'!CH10</f>
        <v>0</v>
      </c>
      <c r="CI12" s="76">
        <f>'Tableau MEN INT'!$C10*'Tableau MEN INT'!$D10*'Tableau MEN INT'!CI10</f>
        <v>5.4450000000000003</v>
      </c>
      <c r="CJ12" s="76">
        <f>'Tableau MEN INT'!$C10*'Tableau MEN INT'!$D10*'Tableau MEN INT'!CJ10</f>
        <v>7.26</v>
      </c>
      <c r="CK12" s="76">
        <f>'Tableau MEN INT'!$C10*'Tableau MEN INT'!$D10*'Tableau MEN INT'!CK10</f>
        <v>0</v>
      </c>
      <c r="CL12" s="76">
        <f>'Tableau MEN INT'!$C10*'Tableau MEN INT'!$D10*'Tableau MEN INT'!CL10</f>
        <v>7.26</v>
      </c>
      <c r="CM12" s="76">
        <f>'Tableau MEN INT'!$C10*'Tableau MEN INT'!$D10*'Tableau MEN INT'!CM10</f>
        <v>5.4450000000000003</v>
      </c>
      <c r="CN12" s="76">
        <f>'Tableau MEN INT'!$C10*'Tableau MEN INT'!$D10*'Tableau MEN INT'!CN10</f>
        <v>7.26</v>
      </c>
      <c r="CO12" s="76">
        <f>'Tableau MEN INT'!$C10*'Tableau MEN INT'!$D10*'Tableau MEN INT'!CO10</f>
        <v>7.26</v>
      </c>
      <c r="CP12" s="76">
        <f>'Tableau MEN INT'!$C10*'Tableau MEN INT'!$D10*'Tableau MEN INT'!CP10</f>
        <v>0</v>
      </c>
      <c r="CQ12" s="76">
        <f>'Tableau MEN INT'!$C10*'Tableau MEN INT'!$D10*'Tableau MEN INT'!CQ10</f>
        <v>1.8149999999999999</v>
      </c>
      <c r="CR12" s="76">
        <f>'Tableau MEN INT'!$C10*'Tableau MEN INT'!$D10*'Tableau MEN INT'!CR10</f>
        <v>3.63</v>
      </c>
      <c r="CS12" s="32"/>
      <c r="CT12" s="32"/>
      <c r="CU12" s="32"/>
      <c r="CV12" s="32"/>
      <c r="CW12" s="32"/>
      <c r="CX12" s="32"/>
      <c r="CY12" s="32"/>
      <c r="CZ12" s="32">
        <f>'Tableau MEN INT'!$C10*'Tableau MEN INT'!$D10*'Tableau MEN INT'!CZ10</f>
        <v>7.26</v>
      </c>
      <c r="DA12" s="32">
        <f>'Tableau MEN INT'!$C10*'Tableau MEN INT'!$D10*'Tableau MEN INT'!DA10</f>
        <v>3.63</v>
      </c>
      <c r="DB12" s="32">
        <f>'Tableau MEN INT'!$C10*'Tableau MEN INT'!$D10*'Tableau MEN INT'!DB10</f>
        <v>0</v>
      </c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>
        <f>'Tableau MEN INT'!$C10*'Tableau MEN INT'!$D10*'Tableau MEN INT'!DM10</f>
        <v>7.26</v>
      </c>
      <c r="DN12" s="32">
        <f>'Tableau MEN INT'!$C10*'Tableau MEN INT'!$D10*'Tableau MEN INT'!DN10</f>
        <v>7.26</v>
      </c>
      <c r="DO12" s="32">
        <f>'Tableau MEN INT'!$C10*'Tableau MEN INT'!$D10*'Tableau MEN INT'!DO10</f>
        <v>7.26</v>
      </c>
      <c r="DP12" s="32"/>
      <c r="DQ12" s="76"/>
      <c r="DR12" s="76"/>
      <c r="DS12" s="76"/>
      <c r="DT12" s="32"/>
      <c r="DU12" s="32"/>
      <c r="DV12" s="32"/>
      <c r="DW12" s="32"/>
      <c r="DX12" s="76"/>
      <c r="DY12" s="32"/>
    </row>
    <row r="13" spans="1:129" x14ac:dyDescent="0.2">
      <c r="A13" s="9" t="s">
        <v>205</v>
      </c>
      <c r="B13" s="8" t="s">
        <v>84</v>
      </c>
      <c r="C13" s="4"/>
      <c r="E13" s="5"/>
      <c r="F13" s="15"/>
      <c r="G13" s="45"/>
      <c r="I13" s="32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32"/>
      <c r="AX13" s="32"/>
      <c r="AY13" s="32"/>
      <c r="AZ13" s="32"/>
      <c r="BA13" s="32"/>
      <c r="BB13" s="32"/>
      <c r="BC13" s="76"/>
      <c r="BD13" s="76"/>
      <c r="BE13" s="76"/>
      <c r="BF13" s="32"/>
      <c r="BG13" s="32"/>
      <c r="BH13" s="32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>
        <v>1</v>
      </c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>
        <v>1</v>
      </c>
      <c r="CJ13" s="76"/>
      <c r="CK13" s="76"/>
      <c r="CL13" s="76"/>
      <c r="CM13" s="76">
        <v>1</v>
      </c>
      <c r="CN13" s="76"/>
      <c r="CO13" s="76"/>
      <c r="CP13" s="76"/>
      <c r="CQ13" s="76"/>
      <c r="CR13" s="76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76"/>
      <c r="DR13" s="76"/>
      <c r="DS13" s="76"/>
      <c r="DT13" s="32"/>
      <c r="DU13" s="32"/>
      <c r="DV13" s="32"/>
      <c r="DW13" s="32"/>
      <c r="DX13" s="76"/>
      <c r="DY13" s="32"/>
    </row>
    <row r="14" spans="1:129" x14ac:dyDescent="0.2">
      <c r="A14" s="18" t="s">
        <v>193</v>
      </c>
      <c r="B14" s="8"/>
      <c r="C14" s="4"/>
      <c r="E14" s="5"/>
      <c r="F14" s="15"/>
      <c r="G14" s="45"/>
      <c r="I14" s="32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32"/>
      <c r="AX14" s="32"/>
      <c r="AY14" s="32"/>
      <c r="AZ14" s="32"/>
      <c r="BA14" s="32"/>
      <c r="BB14" s="32"/>
      <c r="BC14" s="76"/>
      <c r="BD14" s="76"/>
      <c r="BE14" s="76"/>
      <c r="BF14" s="32"/>
      <c r="BG14" s="32"/>
      <c r="BH14" s="32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76"/>
      <c r="DR14" s="76"/>
      <c r="DS14" s="76"/>
      <c r="DT14" s="32"/>
      <c r="DU14" s="32"/>
      <c r="DV14" s="32"/>
      <c r="DW14" s="32"/>
      <c r="DX14" s="76"/>
      <c r="DY14" s="32"/>
    </row>
    <row r="15" spans="1:129" x14ac:dyDescent="0.2">
      <c r="A15" s="9" t="s">
        <v>206</v>
      </c>
      <c r="B15" s="8" t="s">
        <v>82</v>
      </c>
      <c r="C15" s="4"/>
      <c r="E15" s="5"/>
      <c r="F15" s="15"/>
      <c r="G15" s="45"/>
      <c r="I15" s="32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94"/>
      <c r="AB15" s="94"/>
      <c r="AC15" s="94"/>
      <c r="AD15" s="94"/>
      <c r="AE15" s="32"/>
      <c r="AF15" s="32"/>
      <c r="AG15" s="32"/>
      <c r="AH15" s="32"/>
      <c r="AI15" s="32"/>
      <c r="AJ15" s="32"/>
      <c r="AK15" s="32"/>
      <c r="AL15" s="94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32"/>
      <c r="AX15" s="32"/>
      <c r="AY15" s="32"/>
      <c r="AZ15" s="32"/>
      <c r="BA15" s="32"/>
      <c r="BB15" s="32"/>
      <c r="BC15" s="76"/>
      <c r="BD15" s="76"/>
      <c r="BE15" s="76"/>
      <c r="BF15" s="32"/>
      <c r="BG15" s="32"/>
      <c r="BH15" s="32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>
        <f>'Tableau MEN INT'!$C12*'Tableau MEN INT'!$D12*'Tableau MEN INT'!BU12</f>
        <v>1.1130000000000002</v>
      </c>
      <c r="BV15" s="76"/>
      <c r="BW15" s="76">
        <f>'Tableau MEN INT'!$C12*'Tableau MEN INT'!$D12*'Tableau MEN INT'!BW12</f>
        <v>0</v>
      </c>
      <c r="BX15" s="76">
        <f>'Tableau MEN INT'!$C12*'Tableau MEN INT'!$D12*'Tableau MEN INT'!BX12</f>
        <v>1.1130000000000002</v>
      </c>
      <c r="BY15" s="76">
        <f>'Tableau MEN INT'!$C12*'Tableau MEN INT'!$D12*'Tableau MEN INT'!BY12</f>
        <v>1.1130000000000002</v>
      </c>
      <c r="BZ15" s="76">
        <f>'Tableau MEN INT'!$C12*'Tableau MEN INT'!$D12*'Tableau MEN INT'!BZ12</f>
        <v>1.1130000000000002</v>
      </c>
      <c r="CA15" s="76"/>
      <c r="CB15" s="76">
        <f>'Tableau MEN INT'!$C12*'Tableau MEN INT'!$D12*'Tableau MEN INT'!CB12</f>
        <v>1.1130000000000002</v>
      </c>
      <c r="CC15" s="76">
        <f>'Tableau MEN INT'!$C12*'Tableau MEN INT'!$D12*'Tableau MEN INT'!CC12</f>
        <v>0</v>
      </c>
      <c r="CD15" s="76">
        <f>'Tableau MEN INT'!$C12*'Tableau MEN INT'!$D12*'Tableau MEN INT'!CD12</f>
        <v>1.1130000000000002</v>
      </c>
      <c r="CE15" s="76">
        <f>'Tableau MEN INT'!$C12*'Tableau MEN INT'!$D12*'Tableau MEN INT'!CE12</f>
        <v>1.1130000000000002</v>
      </c>
      <c r="CF15" s="76">
        <f>'Tableau MEN INT'!$C12*'Tableau MEN INT'!$D12*'Tableau MEN INT'!CF12</f>
        <v>1.1130000000000002</v>
      </c>
      <c r="CG15" s="76">
        <f>'Tableau MEN INT'!$C12*'Tableau MEN INT'!$D12*'Tableau MEN INT'!CG12</f>
        <v>1.1130000000000002</v>
      </c>
      <c r="CH15" s="76">
        <f>'Tableau MEN INT'!$C12*'Tableau MEN INT'!$D12*'Tableau MEN INT'!CH12</f>
        <v>0</v>
      </c>
      <c r="CI15" s="76">
        <f>'Tableau MEN INT'!$C12*'Tableau MEN INT'!$D12*'Tableau MEN INT'!CI12</f>
        <v>1.1130000000000002</v>
      </c>
      <c r="CJ15" s="76">
        <f>'Tableau MEN INT'!$C12*'Tableau MEN INT'!$D12*'Tableau MEN INT'!CJ12</f>
        <v>1.1130000000000002</v>
      </c>
      <c r="CK15" s="76">
        <f>'Tableau MEN INT'!$C12*'Tableau MEN INT'!$D12*'Tableau MEN INT'!CK12</f>
        <v>0</v>
      </c>
      <c r="CL15" s="76">
        <f>'Tableau MEN INT'!$C12*'Tableau MEN INT'!$D12*'Tableau MEN INT'!CL12</f>
        <v>1.1130000000000002</v>
      </c>
      <c r="CM15" s="76">
        <f>'Tableau MEN INT'!$C12*'Tableau MEN INT'!$D12*'Tableau MEN INT'!CM12</f>
        <v>1.1130000000000002</v>
      </c>
      <c r="CN15" s="76">
        <f>'Tableau MEN INT'!$C12*'Tableau MEN INT'!$D12*'Tableau MEN INT'!CN12</f>
        <v>1.1130000000000002</v>
      </c>
      <c r="CO15" s="76">
        <f>'Tableau MEN INT'!$C12*'Tableau MEN INT'!$D12*'Tableau MEN INT'!CO12</f>
        <v>1.1130000000000002</v>
      </c>
      <c r="CP15" s="76">
        <f>'Tableau MEN INT'!$C12*'Tableau MEN INT'!$D12*'Tableau MEN INT'!CP12</f>
        <v>0</v>
      </c>
      <c r="CQ15" s="76">
        <f>'Tableau MEN INT'!$C12*'Tableau MEN INT'!$D12*'Tableau MEN INT'!CQ12</f>
        <v>1.1130000000000002</v>
      </c>
      <c r="CR15" s="76">
        <f>'Tableau MEN INT'!$C12*'Tableau MEN INT'!$D12*'Tableau MEN INT'!CR12</f>
        <v>0</v>
      </c>
      <c r="CS15" s="32"/>
      <c r="CT15" s="32"/>
      <c r="CU15" s="32"/>
      <c r="CV15" s="32"/>
      <c r="CW15" s="32"/>
      <c r="CX15" s="32"/>
      <c r="CY15" s="32"/>
      <c r="CZ15" s="32">
        <f>'Tableau MEN INT'!$C12*'Tableau MEN INT'!$D12*'Tableau MEN INT'!CZ12</f>
        <v>1.1130000000000002</v>
      </c>
      <c r="DA15" s="32">
        <f>'Tableau MEN INT'!$C12*'Tableau MEN INT'!$D12*'Tableau MEN INT'!DA12</f>
        <v>0</v>
      </c>
      <c r="DB15" s="32">
        <f>'Tableau MEN INT'!$C12*'Tableau MEN INT'!$D12*'Tableau MEN INT'!DB12</f>
        <v>0</v>
      </c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>
        <f>'Tableau MEN INT'!$C12*'Tableau MEN INT'!$D12*'Tableau MEN INT'!DM12</f>
        <v>1.1130000000000002</v>
      </c>
      <c r="DN15" s="32">
        <f>'Tableau MEN INT'!$C12*'Tableau MEN INT'!$D12*'Tableau MEN INT'!DN12</f>
        <v>1.1130000000000002</v>
      </c>
      <c r="DO15" s="32">
        <f>'Tableau MEN INT'!$C12*'Tableau MEN INT'!$D12*'Tableau MEN INT'!DO12</f>
        <v>1.1130000000000002</v>
      </c>
      <c r="DP15" s="32"/>
      <c r="DQ15" s="76"/>
      <c r="DR15" s="76"/>
      <c r="DS15" s="76"/>
      <c r="DT15" s="32"/>
      <c r="DU15" s="32"/>
      <c r="DV15" s="32"/>
      <c r="DW15" s="32"/>
      <c r="DX15" s="76"/>
      <c r="DY15" s="32"/>
    </row>
    <row r="16" spans="1:129" x14ac:dyDescent="0.2">
      <c r="A16" s="9" t="s">
        <v>207</v>
      </c>
      <c r="B16" s="8" t="s">
        <v>82</v>
      </c>
      <c r="C16" s="4"/>
      <c r="E16" s="5"/>
      <c r="F16" s="15"/>
      <c r="G16" s="45"/>
      <c r="I16" s="32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94"/>
      <c r="AB16" s="94"/>
      <c r="AC16" s="94"/>
      <c r="AD16" s="94"/>
      <c r="AE16" s="32"/>
      <c r="AF16" s="32"/>
      <c r="AG16" s="32"/>
      <c r="AH16" s="32"/>
      <c r="AI16" s="32"/>
      <c r="AJ16" s="32"/>
      <c r="AK16" s="32"/>
      <c r="AL16" s="94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32"/>
      <c r="AX16" s="32"/>
      <c r="AY16" s="32"/>
      <c r="AZ16" s="32"/>
      <c r="BA16" s="32"/>
      <c r="BB16" s="32"/>
      <c r="BC16" s="76"/>
      <c r="BD16" s="76"/>
      <c r="BE16" s="76"/>
      <c r="BF16" s="32"/>
      <c r="BG16" s="32"/>
      <c r="BH16" s="32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>
        <f>'Tableau MEN INT'!$C13*'Tableau MEN INT'!$D13*'Tableau MEN INT'!BU13</f>
        <v>2.19</v>
      </c>
      <c r="BV16" s="76"/>
      <c r="BW16" s="76">
        <f>'Tableau MEN INT'!$C13*'Tableau MEN INT'!$D13*'Tableau MEN INT'!BW13</f>
        <v>4.38</v>
      </c>
      <c r="BX16" s="76">
        <f>'Tableau MEN INT'!$C13*'Tableau MEN INT'!$D13*'Tableau MEN INT'!BX13</f>
        <v>4.38</v>
      </c>
      <c r="BY16" s="76">
        <f>'Tableau MEN INT'!$C13*'Tableau MEN INT'!$D13*'Tableau MEN INT'!BY13</f>
        <v>2.19</v>
      </c>
      <c r="BZ16" s="76">
        <f>'Tableau MEN INT'!$C13*'Tableau MEN INT'!$D13*'Tableau MEN INT'!BZ13</f>
        <v>4.38</v>
      </c>
      <c r="CA16" s="76"/>
      <c r="CB16" s="76">
        <f>'Tableau MEN INT'!$C13*'Tableau MEN INT'!$D13*'Tableau MEN INT'!CB13</f>
        <v>2.19</v>
      </c>
      <c r="CC16" s="76">
        <f>'Tableau MEN INT'!$C13*'Tableau MEN INT'!$D13*'Tableau MEN INT'!CC13</f>
        <v>0</v>
      </c>
      <c r="CD16" s="76">
        <f>'Tableau MEN INT'!$C13*'Tableau MEN INT'!$D13*'Tableau MEN INT'!CD13</f>
        <v>2.19</v>
      </c>
      <c r="CE16" s="76">
        <f>'Tableau MEN INT'!$C13*'Tableau MEN INT'!$D13*'Tableau MEN INT'!CE13</f>
        <v>2.19</v>
      </c>
      <c r="CF16" s="76">
        <f>'Tableau MEN INT'!$C13*'Tableau MEN INT'!$D13*'Tableau MEN INT'!CF13</f>
        <v>2.19</v>
      </c>
      <c r="CG16" s="76">
        <f>'Tableau MEN INT'!$C13*'Tableau MEN INT'!$D13*'Tableau MEN INT'!CG13</f>
        <v>2.19</v>
      </c>
      <c r="CH16" s="76">
        <f>'Tableau MEN INT'!$C13*'Tableau MEN INT'!$D13*'Tableau MEN INT'!CH13</f>
        <v>2.19</v>
      </c>
      <c r="CI16" s="76">
        <f>'Tableau MEN INT'!$C13*'Tableau MEN INT'!$D13*'Tableau MEN INT'!CI13</f>
        <v>2.19</v>
      </c>
      <c r="CJ16" s="76">
        <f>'Tableau MEN INT'!$C13*'Tableau MEN INT'!$D13*'Tableau MEN INT'!CJ13</f>
        <v>2.19</v>
      </c>
      <c r="CK16" s="76">
        <f>'Tableau MEN INT'!$C13*'Tableau MEN INT'!$D13*'Tableau MEN INT'!CK13</f>
        <v>0</v>
      </c>
      <c r="CL16" s="76">
        <f>'Tableau MEN INT'!$C13*'Tableau MEN INT'!$D13*'Tableau MEN INT'!CL13</f>
        <v>2.19</v>
      </c>
      <c r="CM16" s="76">
        <f>'Tableau MEN INT'!$C13*'Tableau MEN INT'!$D13*'Tableau MEN INT'!CM13</f>
        <v>2.19</v>
      </c>
      <c r="CN16" s="76">
        <f>'Tableau MEN INT'!$C13*'Tableau MEN INT'!$D13*'Tableau MEN INT'!CN13</f>
        <v>2.19</v>
      </c>
      <c r="CO16" s="76">
        <f>'Tableau MEN INT'!$C13*'Tableau MEN INT'!$D13*'Tableau MEN INT'!CO13</f>
        <v>2.19</v>
      </c>
      <c r="CP16" s="76">
        <f>'Tableau MEN INT'!$C13*'Tableau MEN INT'!$D13*'Tableau MEN INT'!CP13</f>
        <v>2.19</v>
      </c>
      <c r="CQ16" s="76">
        <f>'Tableau MEN INT'!$C13*'Tableau MEN INT'!$D13*'Tableau MEN INT'!CQ13</f>
        <v>2.19</v>
      </c>
      <c r="CR16" s="76">
        <f>'Tableau MEN INT'!$C13*'Tableau MEN INT'!$D13*'Tableau MEN INT'!CR13</f>
        <v>2.19</v>
      </c>
      <c r="CS16" s="32"/>
      <c r="CT16" s="32"/>
      <c r="CU16" s="32"/>
      <c r="CV16" s="32"/>
      <c r="CW16" s="32"/>
      <c r="CX16" s="32"/>
      <c r="CY16" s="32"/>
      <c r="CZ16" s="32">
        <f>'Tableau MEN INT'!$C13*'Tableau MEN INT'!$D13*'Tableau MEN INT'!CZ13</f>
        <v>2.19</v>
      </c>
      <c r="DA16" s="32">
        <f>'Tableau MEN INT'!$C13*'Tableau MEN INT'!$D13*'Tableau MEN INT'!DA13</f>
        <v>2.19</v>
      </c>
      <c r="DB16" s="32">
        <f>'Tableau MEN INT'!$C13*'Tableau MEN INT'!$D13*'Tableau MEN INT'!DB13</f>
        <v>2.19</v>
      </c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>
        <f>'Tableau MEN INT'!$C13*'Tableau MEN INT'!$D13*'Tableau MEN INT'!DM13</f>
        <v>2.19</v>
      </c>
      <c r="DN16" s="32">
        <f>'Tableau MEN INT'!$C13*'Tableau MEN INT'!$D13*'Tableau MEN INT'!DN13</f>
        <v>2.19</v>
      </c>
      <c r="DO16" s="32">
        <f>'Tableau MEN INT'!$C13*'Tableau MEN INT'!$D13*'Tableau MEN INT'!DO13</f>
        <v>2.19</v>
      </c>
      <c r="DP16" s="32"/>
      <c r="DQ16" s="76"/>
      <c r="DR16" s="76"/>
      <c r="DS16" s="76"/>
      <c r="DT16" s="32"/>
      <c r="DU16" s="32"/>
      <c r="DV16" s="32"/>
      <c r="DW16" s="32"/>
      <c r="DX16" s="76"/>
      <c r="DY16" s="32"/>
    </row>
    <row r="17" spans="1:129" x14ac:dyDescent="0.2">
      <c r="A17" s="9" t="s">
        <v>208</v>
      </c>
      <c r="B17" s="8" t="s">
        <v>82</v>
      </c>
      <c r="C17" s="4"/>
      <c r="E17" s="5"/>
      <c r="F17" s="15"/>
      <c r="G17" s="45"/>
      <c r="I17" s="32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32"/>
      <c r="AX17" s="32"/>
      <c r="AY17" s="32"/>
      <c r="AZ17" s="32"/>
      <c r="BA17" s="32"/>
      <c r="BB17" s="32"/>
      <c r="BC17" s="76"/>
      <c r="BD17" s="76"/>
      <c r="BE17" s="76"/>
      <c r="BF17" s="32"/>
      <c r="BG17" s="32"/>
      <c r="BH17" s="32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>
        <f>'Tableau MEN INT'!$C14*'Tableau MEN INT'!$D14*'Tableau MEN INT'!BU14</f>
        <v>2.6999999999999997</v>
      </c>
      <c r="BV17" s="76"/>
      <c r="BW17" s="76">
        <f>'Tableau MEN INT'!$C14*'Tableau MEN INT'!$D14*'Tableau MEN INT'!BW14</f>
        <v>2.6999999999999997</v>
      </c>
      <c r="BX17" s="76">
        <f>'Tableau MEN INT'!$C14*'Tableau MEN INT'!$D14*'Tableau MEN INT'!BX14</f>
        <v>2.6999999999999997</v>
      </c>
      <c r="BY17" s="76">
        <f>'Tableau MEN INT'!$C14*'Tableau MEN INT'!$D14*'Tableau MEN INT'!BY14</f>
        <v>2.6999999999999997</v>
      </c>
      <c r="BZ17" s="76">
        <f>'Tableau MEN INT'!$C14*'Tableau MEN INT'!$D14*'Tableau MEN INT'!BZ14</f>
        <v>1.7999999999999998</v>
      </c>
      <c r="CA17" s="76"/>
      <c r="CB17" s="76">
        <f>'Tableau MEN INT'!$C14*'Tableau MEN INT'!$D14*'Tableau MEN INT'!CB14</f>
        <v>2.6999999999999997</v>
      </c>
      <c r="CC17" s="76">
        <f>'Tableau MEN INT'!$C14*'Tableau MEN INT'!$D14*'Tableau MEN INT'!CC14</f>
        <v>0</v>
      </c>
      <c r="CD17" s="76">
        <f>'Tableau MEN INT'!$C14*'Tableau MEN INT'!$D14*'Tableau MEN INT'!CD14</f>
        <v>2.6999999999999997</v>
      </c>
      <c r="CE17" s="76">
        <f>'Tableau MEN INT'!$C14*'Tableau MEN INT'!$D14*'Tableau MEN INT'!CE14</f>
        <v>0</v>
      </c>
      <c r="CF17" s="76">
        <f>'Tableau MEN INT'!$C14*'Tableau MEN INT'!$D14*'Tableau MEN INT'!CF14</f>
        <v>2.6999999999999997</v>
      </c>
      <c r="CG17" s="76">
        <f>'Tableau MEN INT'!$C14*'Tableau MEN INT'!$D14*'Tableau MEN INT'!CG14</f>
        <v>3.5999999999999996</v>
      </c>
      <c r="CH17" s="76">
        <f>'Tableau MEN INT'!$C14*'Tableau MEN INT'!$D14*'Tableau MEN INT'!CH14</f>
        <v>0</v>
      </c>
      <c r="CI17" s="76">
        <f>'Tableau MEN INT'!$C14*'Tableau MEN INT'!$D14*'Tableau MEN INT'!CI14</f>
        <v>2.6999999999999997</v>
      </c>
      <c r="CJ17" s="76">
        <f>'Tableau MEN INT'!$C14*'Tableau MEN INT'!$D14*'Tableau MEN INT'!CJ14</f>
        <v>2.6999999999999997</v>
      </c>
      <c r="CK17" s="76">
        <f>'Tableau MEN INT'!$C14*'Tableau MEN INT'!$D14*'Tableau MEN INT'!CK14</f>
        <v>0</v>
      </c>
      <c r="CL17" s="76">
        <f>'Tableau MEN INT'!$C14*'Tableau MEN INT'!$D14*'Tableau MEN INT'!CL14</f>
        <v>2.6999999999999997</v>
      </c>
      <c r="CM17" s="76">
        <f>'Tableau MEN INT'!$C14*'Tableau MEN INT'!$D14*'Tableau MEN INT'!CM14</f>
        <v>2.6999999999999997</v>
      </c>
      <c r="CN17" s="76">
        <f>'Tableau MEN INT'!$C14*'Tableau MEN INT'!$D14*'Tableau MEN INT'!CN14</f>
        <v>2.6999999999999997</v>
      </c>
      <c r="CO17" s="76">
        <f>'Tableau MEN INT'!$C14*'Tableau MEN INT'!$D14*'Tableau MEN INT'!CO14</f>
        <v>3.5999999999999996</v>
      </c>
      <c r="CP17" s="76">
        <f>'Tableau MEN INT'!$C14*'Tableau MEN INT'!$D14*'Tableau MEN INT'!CP14</f>
        <v>0</v>
      </c>
      <c r="CQ17" s="76">
        <f>'Tableau MEN INT'!$C14*'Tableau MEN INT'!$D14*'Tableau MEN INT'!CQ14</f>
        <v>0.89999999999999991</v>
      </c>
      <c r="CR17" s="76">
        <f>'Tableau MEN INT'!$C14*'Tableau MEN INT'!$D14*'Tableau MEN INT'!CR14</f>
        <v>1.7999999999999998</v>
      </c>
      <c r="CS17" s="32"/>
      <c r="CT17" s="32"/>
      <c r="CU17" s="32"/>
      <c r="CV17" s="32"/>
      <c r="CW17" s="32"/>
      <c r="CX17" s="32"/>
      <c r="CY17" s="32"/>
      <c r="CZ17" s="32">
        <f>'Tableau MEN INT'!$C14*'Tableau MEN INT'!$D14*'Tableau MEN INT'!CZ14</f>
        <v>3.5999999999999996</v>
      </c>
      <c r="DA17" s="32">
        <f>'Tableau MEN INT'!$C14*'Tableau MEN INT'!$D14*'Tableau MEN INT'!DA14</f>
        <v>1.7999999999999998</v>
      </c>
      <c r="DB17" s="32">
        <f>'Tableau MEN INT'!$C14*'Tableau MEN INT'!$D14*'Tableau MEN INT'!DB14</f>
        <v>0</v>
      </c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>
        <f>'Tableau MEN INT'!$C14*'Tableau MEN INT'!$D14*'Tableau MEN INT'!DM14</f>
        <v>3.5999999999999996</v>
      </c>
      <c r="DN17" s="32">
        <f>'Tableau MEN INT'!$C14*'Tableau MEN INT'!$D14*'Tableau MEN INT'!DN14</f>
        <v>3.5999999999999996</v>
      </c>
      <c r="DO17" s="32">
        <f>'Tableau MEN INT'!$C14*'Tableau MEN INT'!$D14*'Tableau MEN INT'!DO14</f>
        <v>3.5999999999999996</v>
      </c>
      <c r="DP17" s="32"/>
      <c r="DQ17" s="76"/>
      <c r="DR17" s="76"/>
      <c r="DS17" s="76"/>
      <c r="DT17" s="32"/>
      <c r="DU17" s="32"/>
      <c r="DV17" s="32"/>
      <c r="DW17" s="32"/>
      <c r="DX17" s="76"/>
      <c r="DY17" s="32"/>
    </row>
    <row r="18" spans="1:129" x14ac:dyDescent="0.2">
      <c r="A18" s="9" t="s">
        <v>209</v>
      </c>
      <c r="B18" s="8" t="s">
        <v>84</v>
      </c>
      <c r="C18" s="4"/>
      <c r="E18" s="5"/>
      <c r="F18" s="15"/>
      <c r="G18" s="45"/>
      <c r="I18" s="32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32"/>
      <c r="AX18" s="32"/>
      <c r="AY18" s="32"/>
      <c r="AZ18" s="32"/>
      <c r="BA18" s="32"/>
      <c r="BB18" s="32"/>
      <c r="BC18" s="76"/>
      <c r="BD18" s="76"/>
      <c r="BE18" s="76"/>
      <c r="BF18" s="32"/>
      <c r="BG18" s="32"/>
      <c r="BH18" s="32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>
        <v>2</v>
      </c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76"/>
      <c r="DR18" s="76"/>
      <c r="DS18" s="76"/>
      <c r="DT18" s="32"/>
      <c r="DU18" s="32"/>
      <c r="DV18" s="32"/>
      <c r="DW18" s="32"/>
      <c r="DX18" s="76"/>
      <c r="DY18" s="32"/>
    </row>
    <row r="19" spans="1:129" x14ac:dyDescent="0.2">
      <c r="A19" s="33"/>
      <c r="B19" s="33"/>
      <c r="C19" s="4"/>
      <c r="E19" s="5"/>
      <c r="F19" s="15"/>
      <c r="G19" s="45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</row>
    <row r="20" spans="1:129" ht="11.25" customHeight="1" x14ac:dyDescent="0.2">
      <c r="G20" s="45"/>
    </row>
    <row r="21" spans="1:129" x14ac:dyDescent="0.2">
      <c r="A21" s="13"/>
      <c r="B21" s="13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</row>
  </sheetData>
  <pageMargins left="0.43307086614173229" right="0.43307086614173229" top="0.43307086614173229" bottom="0.43307086614173229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7F209-731A-408C-851D-79FAC367C0F3}">
  <sheetPr codeName="Feuil42">
    <tabColor rgb="FF92D050"/>
    <pageSetUpPr fitToPage="1"/>
  </sheetPr>
  <dimension ref="A1:G61"/>
  <sheetViews>
    <sheetView tabSelected="1" view="pageBreakPreview" topLeftCell="A12" zoomScale="130" zoomScaleNormal="100" zoomScaleSheetLayoutView="130" workbookViewId="0">
      <selection activeCell="F19" sqref="F19"/>
    </sheetView>
  </sheetViews>
  <sheetFormatPr baseColWidth="10" defaultColWidth="11.25" defaultRowHeight="11.25" x14ac:dyDescent="0.2"/>
  <cols>
    <col min="1" max="1" width="3.75" style="1" customWidth="1"/>
    <col min="2" max="2" width="6.875" style="1" customWidth="1"/>
    <col min="3" max="3" width="45.875" style="1" customWidth="1"/>
    <col min="4" max="4" width="4.75" style="1" customWidth="1"/>
    <col min="5" max="5" width="5.625" style="1" customWidth="1"/>
    <col min="6" max="6" width="10.5" style="1" customWidth="1"/>
    <col min="7" max="7" width="8" style="17" bestFit="1" customWidth="1"/>
    <col min="8" max="16384" width="11.25" style="1"/>
  </cols>
  <sheetData>
    <row r="1" spans="1:7" x14ac:dyDescent="0.2">
      <c r="D1" s="2" t="s">
        <v>446</v>
      </c>
      <c r="E1" s="2"/>
      <c r="G1" s="14"/>
    </row>
    <row r="2" spans="1:7" x14ac:dyDescent="0.2">
      <c r="D2" s="2" t="s">
        <v>210</v>
      </c>
      <c r="E2" s="3"/>
      <c r="G2" s="3"/>
    </row>
    <row r="3" spans="1:7" x14ac:dyDescent="0.2">
      <c r="D3" s="2" t="s">
        <v>211</v>
      </c>
      <c r="E3" s="3"/>
      <c r="G3" s="3"/>
    </row>
    <row r="4" spans="1:7" x14ac:dyDescent="0.2">
      <c r="A4" s="4"/>
      <c r="B4" s="4"/>
      <c r="C4" s="4"/>
      <c r="D4" s="2" t="s">
        <v>444</v>
      </c>
      <c r="E4" s="3"/>
      <c r="G4" s="3"/>
    </row>
    <row r="5" spans="1:7" x14ac:dyDescent="0.2">
      <c r="A5" s="4"/>
      <c r="B5" s="4"/>
      <c r="C5" s="4"/>
      <c r="D5" s="2" t="s">
        <v>445</v>
      </c>
      <c r="E5" s="5"/>
      <c r="G5" s="5"/>
    </row>
    <row r="6" spans="1:7" x14ac:dyDescent="0.2">
      <c r="A6" s="4"/>
      <c r="B6" s="4"/>
      <c r="C6" s="4"/>
      <c r="E6" s="5"/>
      <c r="F6" s="15"/>
      <c r="G6" s="5"/>
    </row>
    <row r="7" spans="1:7" x14ac:dyDescent="0.2">
      <c r="A7" s="4"/>
      <c r="B7" s="4"/>
      <c r="C7" s="4"/>
      <c r="E7" s="5"/>
      <c r="F7" s="15"/>
      <c r="G7" s="5"/>
    </row>
    <row r="8" spans="1:7" x14ac:dyDescent="0.2">
      <c r="B8" s="160"/>
      <c r="C8" s="160"/>
      <c r="D8" s="160"/>
      <c r="E8" s="160"/>
      <c r="F8" s="160"/>
      <c r="G8" s="160"/>
    </row>
    <row r="9" spans="1:7" x14ac:dyDescent="0.2">
      <c r="A9" s="4"/>
      <c r="B9" s="4"/>
      <c r="C9" s="4"/>
      <c r="E9" s="5"/>
      <c r="F9" s="15"/>
      <c r="G9" s="5"/>
    </row>
    <row r="10" spans="1:7" ht="22.5" x14ac:dyDescent="0.2">
      <c r="A10" s="25" t="s">
        <v>230</v>
      </c>
      <c r="B10" s="25" t="s">
        <v>213</v>
      </c>
      <c r="C10" s="26" t="s">
        <v>214</v>
      </c>
      <c r="D10" s="27" t="s">
        <v>84</v>
      </c>
      <c r="E10" s="27" t="s">
        <v>215</v>
      </c>
      <c r="F10" s="27" t="s">
        <v>216</v>
      </c>
      <c r="G10" s="27" t="s">
        <v>217</v>
      </c>
    </row>
    <row r="11" spans="1:7" x14ac:dyDescent="0.2">
      <c r="A11" s="24">
        <v>2</v>
      </c>
      <c r="B11" s="141">
        <v>3</v>
      </c>
      <c r="C11" s="23" t="s">
        <v>238</v>
      </c>
      <c r="D11" s="118"/>
      <c r="E11" s="119"/>
      <c r="F11" s="120"/>
      <c r="G11" s="121"/>
    </row>
    <row r="12" spans="1:7" x14ac:dyDescent="0.2">
      <c r="A12" s="6">
        <v>3</v>
      </c>
      <c r="B12" s="18" t="s">
        <v>245</v>
      </c>
      <c r="C12" s="7" t="s">
        <v>401</v>
      </c>
      <c r="D12" s="6"/>
      <c r="E12" s="123" t="s">
        <v>218</v>
      </c>
      <c r="F12" s="124"/>
      <c r="G12" s="69">
        <f>SUBTOTAL(9,G13:G17)</f>
        <v>0</v>
      </c>
    </row>
    <row r="13" spans="1:7" x14ac:dyDescent="0.2">
      <c r="A13" s="8">
        <v>4</v>
      </c>
      <c r="B13" s="122" t="s">
        <v>246</v>
      </c>
      <c r="C13" s="125" t="s">
        <v>402</v>
      </c>
      <c r="D13" s="8" t="s">
        <v>219</v>
      </c>
      <c r="E13" s="28">
        <v>1</v>
      </c>
      <c r="F13" s="126"/>
      <c r="G13" s="49" t="str">
        <f>IF(OR(E13="",F13=""),"",E13*F13)</f>
        <v/>
      </c>
    </row>
    <row r="14" spans="1:7" x14ac:dyDescent="0.2">
      <c r="B14" s="146"/>
      <c r="C14" s="137"/>
      <c r="D14" s="144"/>
      <c r="E14" s="89"/>
      <c r="F14" s="145"/>
      <c r="G14" s="138"/>
    </row>
    <row r="15" spans="1:7" ht="22.5" x14ac:dyDescent="0.2">
      <c r="A15" s="8">
        <v>4</v>
      </c>
      <c r="B15" s="122" t="s">
        <v>408</v>
      </c>
      <c r="C15" s="125" t="s">
        <v>244</v>
      </c>
      <c r="D15" s="8" t="s">
        <v>219</v>
      </c>
      <c r="E15" s="28">
        <v>1</v>
      </c>
      <c r="F15" s="126"/>
      <c r="G15" s="128" t="str">
        <f>IF(OR(E15="",F15=""),"",E15*F15)</f>
        <v/>
      </c>
    </row>
    <row r="16" spans="1:7" x14ac:dyDescent="0.2">
      <c r="A16" s="8">
        <v>4</v>
      </c>
      <c r="B16" s="122"/>
      <c r="C16" s="125"/>
      <c r="D16" s="8"/>
      <c r="E16" s="28"/>
      <c r="F16" s="126"/>
      <c r="G16" s="49"/>
    </row>
    <row r="17" spans="1:7" x14ac:dyDescent="0.2">
      <c r="A17" s="134">
        <v>3</v>
      </c>
      <c r="B17" s="18" t="s">
        <v>247</v>
      </c>
      <c r="C17" s="7" t="s">
        <v>385</v>
      </c>
      <c r="D17" s="6"/>
      <c r="E17" s="123" t="s">
        <v>218</v>
      </c>
      <c r="F17" s="124"/>
      <c r="G17" s="69">
        <f>SUBTOTAL(9,G18:G46)</f>
        <v>0</v>
      </c>
    </row>
    <row r="18" spans="1:7" x14ac:dyDescent="0.2">
      <c r="A18" s="127">
        <v>4</v>
      </c>
      <c r="B18" s="122" t="s">
        <v>248</v>
      </c>
      <c r="C18" s="125" t="s">
        <v>406</v>
      </c>
      <c r="D18" s="8" t="s">
        <v>82</v>
      </c>
      <c r="E18" s="28">
        <v>1396</v>
      </c>
      <c r="F18" s="126"/>
      <c r="G18" s="49" t="str">
        <f>IF(OR(E18="",F18=""),"",E18*F18)</f>
        <v/>
      </c>
    </row>
    <row r="19" spans="1:7" x14ac:dyDescent="0.2">
      <c r="A19" s="127">
        <v>4</v>
      </c>
      <c r="B19" s="122" t="s">
        <v>249</v>
      </c>
      <c r="C19" s="125" t="s">
        <v>387</v>
      </c>
      <c r="D19" s="8" t="s">
        <v>84</v>
      </c>
      <c r="E19" s="28">
        <v>47</v>
      </c>
      <c r="F19" s="126"/>
      <c r="G19" s="49" t="str">
        <f>IF(OR(E19="",F19=""),"",E19*F19)</f>
        <v/>
      </c>
    </row>
    <row r="20" spans="1:7" x14ac:dyDescent="0.2">
      <c r="A20" s="127">
        <v>4</v>
      </c>
      <c r="B20" s="122" t="s">
        <v>409</v>
      </c>
      <c r="C20" s="125" t="s">
        <v>393</v>
      </c>
      <c r="D20" s="8" t="s">
        <v>84</v>
      </c>
      <c r="E20" s="28">
        <v>1</v>
      </c>
      <c r="F20" s="126"/>
      <c r="G20" s="49" t="str">
        <f>IF(OR(E20="",F20=""),"",E20*F20)</f>
        <v/>
      </c>
    </row>
    <row r="21" spans="1:7" ht="22.5" x14ac:dyDescent="0.2">
      <c r="A21" s="127">
        <v>4</v>
      </c>
      <c r="B21" s="122" t="s">
        <v>410</v>
      </c>
      <c r="C21" s="125" t="s">
        <v>407</v>
      </c>
      <c r="D21" s="8" t="s">
        <v>82</v>
      </c>
      <c r="E21" s="28">
        <v>706</v>
      </c>
      <c r="F21" s="126"/>
      <c r="G21" s="49" t="str">
        <f>IF(OR(E21="",F21=""),"",E21*F21)</f>
        <v/>
      </c>
    </row>
    <row r="22" spans="1:7" x14ac:dyDescent="0.2">
      <c r="A22" s="127">
        <v>4</v>
      </c>
      <c r="B22" s="122" t="s">
        <v>411</v>
      </c>
      <c r="C22" s="125" t="s">
        <v>390</v>
      </c>
      <c r="D22" s="8" t="s">
        <v>82</v>
      </c>
      <c r="E22" s="28">
        <v>275</v>
      </c>
      <c r="F22" s="126"/>
      <c r="G22" s="49" t="str">
        <f t="shared" ref="G22:G27" si="0">IF(OR(E22="",F22=""),"",E22*F22)</f>
        <v/>
      </c>
    </row>
    <row r="23" spans="1:7" x14ac:dyDescent="0.2">
      <c r="A23" s="127">
        <v>4</v>
      </c>
      <c r="B23" s="122" t="s">
        <v>412</v>
      </c>
      <c r="C23" s="125" t="s">
        <v>391</v>
      </c>
      <c r="D23" s="8" t="s">
        <v>82</v>
      </c>
      <c r="E23" s="28">
        <v>50</v>
      </c>
      <c r="F23" s="126"/>
      <c r="G23" s="49" t="str">
        <f t="shared" si="0"/>
        <v/>
      </c>
    </row>
    <row r="24" spans="1:7" x14ac:dyDescent="0.2">
      <c r="A24" s="127">
        <v>4</v>
      </c>
      <c r="B24" s="122" t="s">
        <v>413</v>
      </c>
      <c r="C24" s="125" t="s">
        <v>392</v>
      </c>
      <c r="D24" s="8" t="s">
        <v>82</v>
      </c>
      <c r="E24" s="28">
        <v>173</v>
      </c>
      <c r="F24" s="126"/>
      <c r="G24" s="49" t="str">
        <f t="shared" si="0"/>
        <v/>
      </c>
    </row>
    <row r="25" spans="1:7" x14ac:dyDescent="0.2">
      <c r="A25" s="127">
        <v>4</v>
      </c>
      <c r="B25" s="122" t="s">
        <v>414</v>
      </c>
      <c r="C25" s="125" t="s">
        <v>235</v>
      </c>
      <c r="D25" s="8" t="s">
        <v>83</v>
      </c>
      <c r="E25" s="28">
        <v>480</v>
      </c>
      <c r="F25" s="126"/>
      <c r="G25" s="49" t="str">
        <f t="shared" si="0"/>
        <v/>
      </c>
    </row>
    <row r="26" spans="1:7" x14ac:dyDescent="0.2">
      <c r="A26" s="127">
        <v>4</v>
      </c>
      <c r="B26" s="122" t="s">
        <v>415</v>
      </c>
      <c r="C26" s="125" t="s">
        <v>388</v>
      </c>
      <c r="D26" s="8" t="s">
        <v>84</v>
      </c>
      <c r="E26" s="28">
        <v>4</v>
      </c>
      <c r="F26" s="126"/>
      <c r="G26" s="49" t="str">
        <f t="shared" si="0"/>
        <v/>
      </c>
    </row>
    <row r="27" spans="1:7" ht="45" x14ac:dyDescent="0.2">
      <c r="A27" s="133">
        <v>4</v>
      </c>
      <c r="B27" s="122" t="s">
        <v>416</v>
      </c>
      <c r="C27" s="140" t="s">
        <v>394</v>
      </c>
      <c r="D27" s="8" t="s">
        <v>236</v>
      </c>
      <c r="E27" s="28">
        <v>1</v>
      </c>
      <c r="F27" s="126"/>
      <c r="G27" s="49" t="str">
        <f t="shared" si="0"/>
        <v/>
      </c>
    </row>
    <row r="28" spans="1:7" x14ac:dyDescent="0.2">
      <c r="A28" s="134">
        <v>4</v>
      </c>
      <c r="B28" s="122" t="s">
        <v>417</v>
      </c>
      <c r="C28" s="140" t="s">
        <v>395</v>
      </c>
      <c r="D28" s="8"/>
      <c r="E28" s="28" t="s">
        <v>218</v>
      </c>
      <c r="F28" s="126"/>
      <c r="G28" s="49"/>
    </row>
    <row r="29" spans="1:7" s="153" customFormat="1" ht="33.75" x14ac:dyDescent="0.2">
      <c r="A29" s="152">
        <v>5</v>
      </c>
      <c r="B29" s="151" t="s">
        <v>418</v>
      </c>
      <c r="C29" s="136" t="s">
        <v>421</v>
      </c>
      <c r="D29" s="148" t="s">
        <v>236</v>
      </c>
      <c r="E29" s="148">
        <v>1</v>
      </c>
      <c r="F29" s="130"/>
      <c r="G29" s="130" t="str">
        <f t="shared" ref="G29:G36" si="1">IF(OR(E29="",F29=""),"",E29*F29)</f>
        <v/>
      </c>
    </row>
    <row r="30" spans="1:7" s="153" customFormat="1" x14ac:dyDescent="0.2">
      <c r="A30" s="152">
        <v>5</v>
      </c>
      <c r="B30" s="151" t="s">
        <v>419</v>
      </c>
      <c r="C30" s="136" t="s">
        <v>398</v>
      </c>
      <c r="D30" s="148" t="s">
        <v>83</v>
      </c>
      <c r="E30" s="148">
        <v>85</v>
      </c>
      <c r="F30" s="130"/>
      <c r="G30" s="130" t="str">
        <f t="shared" si="1"/>
        <v/>
      </c>
    </row>
    <row r="31" spans="1:7" s="153" customFormat="1" x14ac:dyDescent="0.2">
      <c r="A31" s="154"/>
      <c r="B31" s="151" t="s">
        <v>420</v>
      </c>
      <c r="C31" s="136" t="s">
        <v>422</v>
      </c>
      <c r="D31" s="155"/>
      <c r="E31" s="148"/>
      <c r="F31" s="130"/>
      <c r="G31" s="130"/>
    </row>
    <row r="32" spans="1:7" s="153" customFormat="1" x14ac:dyDescent="0.2">
      <c r="A32" s="154">
        <v>4</v>
      </c>
      <c r="B32" s="151" t="s">
        <v>423</v>
      </c>
      <c r="C32" s="136" t="s">
        <v>239</v>
      </c>
      <c r="D32" s="155" t="s">
        <v>84</v>
      </c>
      <c r="E32" s="148">
        <v>10</v>
      </c>
      <c r="F32" s="130"/>
      <c r="G32" s="130" t="str">
        <f t="shared" si="1"/>
        <v/>
      </c>
    </row>
    <row r="33" spans="1:7" s="153" customFormat="1" x14ac:dyDescent="0.2">
      <c r="A33" s="152">
        <v>4</v>
      </c>
      <c r="B33" s="151" t="s">
        <v>424</v>
      </c>
      <c r="C33" s="136" t="s">
        <v>240</v>
      </c>
      <c r="D33" s="148" t="s">
        <v>84</v>
      </c>
      <c r="E33" s="148">
        <v>17</v>
      </c>
      <c r="F33" s="130"/>
      <c r="G33" s="130" t="str">
        <f t="shared" si="1"/>
        <v/>
      </c>
    </row>
    <row r="34" spans="1:7" s="153" customFormat="1" x14ac:dyDescent="0.2">
      <c r="A34" s="154">
        <v>4</v>
      </c>
      <c r="B34" s="151" t="s">
        <v>425</v>
      </c>
      <c r="C34" s="136" t="s">
        <v>241</v>
      </c>
      <c r="D34" s="155" t="s">
        <v>84</v>
      </c>
      <c r="E34" s="148">
        <v>10</v>
      </c>
      <c r="F34" s="130"/>
      <c r="G34" s="130" t="str">
        <f t="shared" si="1"/>
        <v/>
      </c>
    </row>
    <row r="35" spans="1:7" s="153" customFormat="1" x14ac:dyDescent="0.2">
      <c r="A35" s="152">
        <v>4</v>
      </c>
      <c r="B35" s="151" t="s">
        <v>426</v>
      </c>
      <c r="C35" s="136" t="s">
        <v>242</v>
      </c>
      <c r="D35" s="148" t="s">
        <v>84</v>
      </c>
      <c r="E35" s="148">
        <v>4</v>
      </c>
      <c r="F35" s="130"/>
      <c r="G35" s="130" t="str">
        <f t="shared" si="1"/>
        <v/>
      </c>
    </row>
    <row r="36" spans="1:7" s="153" customFormat="1" x14ac:dyDescent="0.2">
      <c r="A36" s="154">
        <v>4</v>
      </c>
      <c r="B36" s="151" t="s">
        <v>427</v>
      </c>
      <c r="C36" s="136" t="s">
        <v>243</v>
      </c>
      <c r="D36" s="155" t="s">
        <v>236</v>
      </c>
      <c r="E36" s="148">
        <v>1</v>
      </c>
      <c r="F36" s="130"/>
      <c r="G36" s="130" t="str">
        <f t="shared" si="1"/>
        <v/>
      </c>
    </row>
    <row r="37" spans="1:7" x14ac:dyDescent="0.2">
      <c r="A37" s="127"/>
      <c r="B37" s="122"/>
      <c r="C37" s="150"/>
      <c r="D37" s="8"/>
      <c r="E37" s="28"/>
      <c r="F37" s="126"/>
      <c r="G37" s="49"/>
    </row>
    <row r="38" spans="1:7" x14ac:dyDescent="0.2">
      <c r="A38" s="122">
        <v>3</v>
      </c>
      <c r="B38" s="122" t="s">
        <v>428</v>
      </c>
      <c r="C38" s="140" t="s">
        <v>396</v>
      </c>
      <c r="D38" s="8" t="s">
        <v>236</v>
      </c>
      <c r="E38" s="28">
        <v>1</v>
      </c>
      <c r="F38" s="126"/>
      <c r="G38" s="49" t="str">
        <f>IF(OR(E38="",F38=""),"",E38*F38)</f>
        <v/>
      </c>
    </row>
    <row r="39" spans="1:7" x14ac:dyDescent="0.2">
      <c r="A39" s="8">
        <v>4</v>
      </c>
      <c r="B39" s="122" t="s">
        <v>429</v>
      </c>
      <c r="C39" s="9" t="s">
        <v>404</v>
      </c>
      <c r="D39" s="143" t="s">
        <v>84</v>
      </c>
      <c r="E39" s="8">
        <v>11</v>
      </c>
      <c r="F39" s="50"/>
      <c r="G39" s="50" t="str">
        <f>IF(OR(E39="",F39=""),"",E39*F39)</f>
        <v/>
      </c>
    </row>
    <row r="40" spans="1:7" x14ac:dyDescent="0.2">
      <c r="A40" s="8">
        <v>4</v>
      </c>
      <c r="B40" s="122" t="s">
        <v>430</v>
      </c>
      <c r="C40" s="9" t="s">
        <v>405</v>
      </c>
      <c r="D40" s="143" t="s">
        <v>236</v>
      </c>
      <c r="E40" s="8">
        <v>1</v>
      </c>
      <c r="F40" s="50"/>
      <c r="G40" s="50" t="str">
        <f>IF(OR(E40="",F40=""),"",E40*F40)</f>
        <v/>
      </c>
    </row>
    <row r="41" spans="1:7" x14ac:dyDescent="0.2">
      <c r="A41" s="127">
        <v>3</v>
      </c>
      <c r="B41" s="122" t="s">
        <v>431</v>
      </c>
      <c r="C41" s="9" t="s">
        <v>403</v>
      </c>
      <c r="D41" s="8"/>
      <c r="E41" s="8"/>
      <c r="F41" s="50"/>
      <c r="G41" s="50"/>
    </row>
    <row r="42" spans="1:7" s="153" customFormat="1" x14ac:dyDescent="0.2">
      <c r="A42" s="152">
        <v>4</v>
      </c>
      <c r="B42" s="151" t="s">
        <v>432</v>
      </c>
      <c r="C42" s="136" t="s">
        <v>252</v>
      </c>
      <c r="D42" s="148" t="s">
        <v>82</v>
      </c>
      <c r="E42" s="148">
        <v>45</v>
      </c>
      <c r="F42" s="130"/>
      <c r="G42" s="130" t="str">
        <f>IF(OR(E42="",F42=""),"",E42*F42)</f>
        <v/>
      </c>
    </row>
    <row r="43" spans="1:7" s="153" customFormat="1" x14ac:dyDescent="0.2">
      <c r="A43" s="154">
        <v>4</v>
      </c>
      <c r="B43" s="151" t="s">
        <v>433</v>
      </c>
      <c r="C43" s="147" t="s">
        <v>253</v>
      </c>
      <c r="D43" s="157" t="s">
        <v>236</v>
      </c>
      <c r="E43" s="156">
        <v>1</v>
      </c>
      <c r="F43" s="149"/>
      <c r="G43" s="149" t="str">
        <f>IF(OR(E43="",F43=""),"",E43*F43)</f>
        <v/>
      </c>
    </row>
    <row r="44" spans="1:7" s="153" customFormat="1" x14ac:dyDescent="0.2">
      <c r="A44" s="154"/>
      <c r="B44" s="151"/>
      <c r="C44" s="147"/>
      <c r="D44" s="157"/>
      <c r="E44" s="156"/>
      <c r="F44" s="149"/>
      <c r="G44" s="149"/>
    </row>
    <row r="45" spans="1:7" x14ac:dyDescent="0.2">
      <c r="A45" s="135"/>
      <c r="B45" s="132" t="s">
        <v>434</v>
      </c>
      <c r="C45" s="125" t="s">
        <v>399</v>
      </c>
      <c r="D45" s="129" t="s">
        <v>219</v>
      </c>
      <c r="E45" s="129">
        <v>1</v>
      </c>
      <c r="F45" s="126"/>
      <c r="G45" s="126" t="str">
        <f>IF(OR(E45="",F45=""),"",E45*F45)</f>
        <v/>
      </c>
    </row>
    <row r="46" spans="1:7" x14ac:dyDescent="0.2">
      <c r="A46" s="131"/>
      <c r="B46" s="146"/>
      <c r="C46" s="137"/>
      <c r="D46" s="144"/>
      <c r="E46" s="89"/>
      <c r="F46" s="145"/>
      <c r="G46" s="138"/>
    </row>
    <row r="47" spans="1:7" x14ac:dyDescent="0.2">
      <c r="A47" s="6">
        <v>3</v>
      </c>
      <c r="B47" s="18" t="s">
        <v>250</v>
      </c>
      <c r="C47" s="7" t="s">
        <v>237</v>
      </c>
      <c r="D47" s="6"/>
      <c r="E47" s="123" t="s">
        <v>218</v>
      </c>
      <c r="F47" s="124"/>
      <c r="G47" s="69">
        <f>SUBTOTAL(9,G48:G58)</f>
        <v>0</v>
      </c>
    </row>
    <row r="48" spans="1:7" x14ac:dyDescent="0.2">
      <c r="A48" s="127">
        <v>4</v>
      </c>
      <c r="B48" s="122" t="s">
        <v>251</v>
      </c>
      <c r="C48" s="125" t="s">
        <v>386</v>
      </c>
      <c r="D48" s="8" t="s">
        <v>82</v>
      </c>
      <c r="E48" s="8">
        <v>19</v>
      </c>
      <c r="F48" s="126"/>
      <c r="G48" s="50" t="str">
        <f t="shared" ref="G48:G57" si="2">IF(OR(E48="",F48=""),"",E48*F48)</f>
        <v/>
      </c>
    </row>
    <row r="49" spans="1:7" x14ac:dyDescent="0.2">
      <c r="A49" s="127">
        <v>4</v>
      </c>
      <c r="B49" s="122" t="s">
        <v>435</v>
      </c>
      <c r="C49" s="125" t="s">
        <v>387</v>
      </c>
      <c r="D49" s="8" t="s">
        <v>84</v>
      </c>
      <c r="E49" s="29">
        <v>5</v>
      </c>
      <c r="F49" s="51"/>
      <c r="G49" s="52" t="str">
        <f t="shared" si="2"/>
        <v/>
      </c>
    </row>
    <row r="50" spans="1:7" x14ac:dyDescent="0.2">
      <c r="A50" s="127">
        <v>4</v>
      </c>
      <c r="B50" s="122" t="s">
        <v>436</v>
      </c>
      <c r="C50" s="125" t="s">
        <v>389</v>
      </c>
      <c r="D50" s="139" t="s">
        <v>82</v>
      </c>
      <c r="E50" s="29">
        <v>98</v>
      </c>
      <c r="F50" s="126"/>
      <c r="G50" s="52" t="str">
        <f t="shared" si="2"/>
        <v/>
      </c>
    </row>
    <row r="51" spans="1:7" x14ac:dyDescent="0.2">
      <c r="A51" s="127">
        <v>4</v>
      </c>
      <c r="B51" s="122" t="s">
        <v>437</v>
      </c>
      <c r="C51" s="125" t="s">
        <v>390</v>
      </c>
      <c r="D51" s="8" t="s">
        <v>82</v>
      </c>
      <c r="E51" s="8">
        <v>204</v>
      </c>
      <c r="F51" s="126"/>
      <c r="G51" s="50" t="str">
        <f t="shared" si="2"/>
        <v/>
      </c>
    </row>
    <row r="52" spans="1:7" x14ac:dyDescent="0.2">
      <c r="A52" s="127">
        <v>4</v>
      </c>
      <c r="B52" s="122" t="s">
        <v>438</v>
      </c>
      <c r="C52" s="125" t="s">
        <v>392</v>
      </c>
      <c r="D52" s="8" t="s">
        <v>82</v>
      </c>
      <c r="E52" s="28">
        <v>6</v>
      </c>
      <c r="F52" s="126"/>
      <c r="G52" s="49" t="str">
        <f t="shared" si="2"/>
        <v/>
      </c>
    </row>
    <row r="53" spans="1:7" ht="45" x14ac:dyDescent="0.2">
      <c r="A53" s="133">
        <v>4</v>
      </c>
      <c r="B53" s="122" t="s">
        <v>439</v>
      </c>
      <c r="C53" s="140" t="s">
        <v>394</v>
      </c>
      <c r="D53" s="8" t="s">
        <v>236</v>
      </c>
      <c r="E53" s="28">
        <v>1</v>
      </c>
      <c r="F53" s="126"/>
      <c r="G53" s="49" t="str">
        <f t="shared" si="2"/>
        <v/>
      </c>
    </row>
    <row r="54" spans="1:7" x14ac:dyDescent="0.2">
      <c r="A54" s="134">
        <v>4</v>
      </c>
      <c r="B54" s="122" t="s">
        <v>440</v>
      </c>
      <c r="C54" s="140" t="s">
        <v>395</v>
      </c>
      <c r="D54" s="8" t="s">
        <v>236</v>
      </c>
      <c r="E54" s="28">
        <v>1</v>
      </c>
      <c r="F54" s="126"/>
      <c r="G54" s="49" t="str">
        <f t="shared" si="2"/>
        <v/>
      </c>
    </row>
    <row r="55" spans="1:7" x14ac:dyDescent="0.2">
      <c r="A55" s="8">
        <v>4</v>
      </c>
      <c r="B55" s="122" t="s">
        <v>441</v>
      </c>
      <c r="C55" s="9" t="s">
        <v>397</v>
      </c>
      <c r="D55" s="143" t="s">
        <v>84</v>
      </c>
      <c r="E55" s="8">
        <v>1</v>
      </c>
      <c r="F55" s="50"/>
      <c r="G55" s="50" t="str">
        <f t="shared" si="2"/>
        <v/>
      </c>
    </row>
    <row r="56" spans="1:7" x14ac:dyDescent="0.2">
      <c r="A56" s="8">
        <v>4</v>
      </c>
      <c r="B56" s="122" t="s">
        <v>442</v>
      </c>
      <c r="C56" s="125" t="s">
        <v>400</v>
      </c>
      <c r="D56" s="142" t="s">
        <v>236</v>
      </c>
      <c r="E56" s="129">
        <v>1</v>
      </c>
      <c r="F56" s="126"/>
      <c r="G56" s="126" t="str">
        <f t="shared" si="2"/>
        <v/>
      </c>
    </row>
    <row r="57" spans="1:7" x14ac:dyDescent="0.2">
      <c r="A57" s="135"/>
      <c r="B57" s="122" t="s">
        <v>443</v>
      </c>
      <c r="C57" s="125" t="s">
        <v>399</v>
      </c>
      <c r="D57" s="129" t="s">
        <v>219</v>
      </c>
      <c r="E57" s="129">
        <v>1</v>
      </c>
      <c r="F57" s="126"/>
      <c r="G57" s="126" t="str">
        <f t="shared" si="2"/>
        <v/>
      </c>
    </row>
    <row r="58" spans="1:7" x14ac:dyDescent="0.2">
      <c r="B58" s="146"/>
      <c r="C58" s="137"/>
      <c r="D58" s="144"/>
      <c r="E58" s="89"/>
      <c r="F58" s="145"/>
      <c r="G58" s="138"/>
    </row>
    <row r="59" spans="1:7" x14ac:dyDescent="0.2">
      <c r="A59" s="33"/>
      <c r="B59" s="33"/>
      <c r="C59" s="34"/>
      <c r="D59" s="33"/>
      <c r="E59" s="33"/>
      <c r="F59" s="35"/>
      <c r="G59" s="36"/>
    </row>
    <row r="60" spans="1:7" x14ac:dyDescent="0.2">
      <c r="E60" s="41" t="s">
        <v>220</v>
      </c>
      <c r="F60" s="40"/>
      <c r="G60" s="43" t="s">
        <v>221</v>
      </c>
    </row>
    <row r="61" spans="1:7" x14ac:dyDescent="0.2">
      <c r="A61" s="13"/>
      <c r="B61" s="13"/>
      <c r="E61" s="38" t="s">
        <v>212</v>
      </c>
      <c r="F61" s="39"/>
      <c r="G61" s="31">
        <f>G17+G12+G47</f>
        <v>0</v>
      </c>
    </row>
  </sheetData>
  <sheetProtection algorithmName="SHA-512" hashValue="q+YLadz9AQc60yQWAX74lwFGfsU2BA9hwogGh4aZtZ5EuFNB5A6T5pcY5HoINfJUZd4YQLb5OEuwAUzvA6yfAQ==" saltValue="14NbbXJvn1FtM38ANOruOw==" spinCount="100000" sheet="1" objects="1" scenarios="1" selectLockedCells="1"/>
  <mergeCells count="1">
    <mergeCell ref="B8:G8"/>
  </mergeCells>
  <phoneticPr fontId="18" type="noConversion"/>
  <pageMargins left="0.43307086614173229" right="0.43307086614173229" top="0.43307086614173229" bottom="0.43307086614173229" header="0.31496062992125984" footer="0.31496062992125984"/>
  <pageSetup paperSize="9" fitToHeight="0" orientation="portrait" r:id="rId1"/>
  <headerFooter>
    <oddFooter>Page &amp;P de &amp;N</oddFooter>
  </headerFooter>
  <rowBreaks count="1" manualBreakCount="1">
    <brk id="46" min="1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1233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9</xdr:row>
                    <xdr:rowOff>19050</xdr:rowOff>
                  </from>
                  <to>
                    <xdr:col>0</xdr:col>
                    <xdr:colOff>238125</xdr:colOff>
                    <xdr:row>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23D5F-5659-4E23-A314-61DBB73ECBA9}">
  <sheetPr codeName="Feuil37">
    <tabColor theme="9" tint="0.59999389629810485"/>
    <pageSetUpPr fitToPage="1"/>
  </sheetPr>
  <dimension ref="A1:HT62"/>
  <sheetViews>
    <sheetView topLeftCell="A17" zoomScale="130" zoomScaleNormal="130" workbookViewId="0">
      <pane xSplit="7" ySplit="3" topLeftCell="H20" activePane="bottomRight" state="frozen"/>
      <selection pane="topRight" activeCell="DN28" sqref="DN28"/>
      <selection pane="bottomLeft" activeCell="DN28" sqref="DN28"/>
      <selection pane="bottomRight" activeCell="E49" sqref="E49:E54"/>
    </sheetView>
  </sheetViews>
  <sheetFormatPr baseColWidth="10" defaultColWidth="11" defaultRowHeight="11.25" x14ac:dyDescent="0.2"/>
  <cols>
    <col min="1" max="1" width="3.75" style="1" customWidth="1"/>
    <col min="2" max="2" width="8" style="1" customWidth="1"/>
    <col min="3" max="3" width="47.25" style="1" customWidth="1"/>
    <col min="4" max="4" width="4.75" style="1" customWidth="1"/>
    <col min="5" max="5" width="7.5" style="1" customWidth="1"/>
    <col min="6" max="6" width="10.5" style="1" customWidth="1"/>
    <col min="7" max="7" width="10.75" style="17" customWidth="1"/>
    <col min="8" max="8" width="15.875" style="1" customWidth="1"/>
    <col min="9" max="50" width="10.75" style="1" customWidth="1"/>
    <col min="51" max="51" width="12.25" style="1" customWidth="1"/>
    <col min="52" max="52" width="11.875" style="1" bestFit="1" customWidth="1"/>
    <col min="53" max="55" width="10.75" style="1" customWidth="1"/>
    <col min="56" max="56" width="11.875" style="1" bestFit="1" customWidth="1"/>
    <col min="57" max="63" width="10.75" style="1" customWidth="1"/>
    <col min="64" max="64" width="13.625" style="1" bestFit="1" customWidth="1"/>
    <col min="65" max="65" width="10.75" style="1" bestFit="1" customWidth="1"/>
    <col min="66" max="66" width="12" style="1" bestFit="1" customWidth="1"/>
    <col min="67" max="67" width="13.875" style="1" bestFit="1" customWidth="1"/>
    <col min="68" max="68" width="15.25" style="1" bestFit="1" customWidth="1"/>
    <col min="69" max="69" width="12.125" style="1" bestFit="1" customWidth="1"/>
    <col min="70" max="73" width="10.75" style="1" customWidth="1"/>
    <col min="74" max="74" width="12.25" style="1" bestFit="1" customWidth="1"/>
    <col min="75" max="98" width="10.75" style="1" customWidth="1"/>
    <col min="99" max="99" width="13.875" style="1" bestFit="1" customWidth="1"/>
    <col min="100" max="100" width="12.125" style="1" bestFit="1" customWidth="1"/>
    <col min="101" max="106" width="10.75" style="1" customWidth="1"/>
    <col min="107" max="107" width="11.5" style="1" bestFit="1" customWidth="1"/>
    <col min="108" max="108" width="10.75" style="1" customWidth="1"/>
    <col min="109" max="109" width="11.25" style="1" bestFit="1" customWidth="1"/>
    <col min="110" max="114" width="10.75" style="1" customWidth="1"/>
    <col min="115" max="115" width="13" style="1" customWidth="1"/>
    <col min="116" max="116" width="10.75" style="1" customWidth="1"/>
    <col min="117" max="118" width="13" style="1" customWidth="1"/>
    <col min="119" max="119" width="10.75" style="1" customWidth="1"/>
    <col min="120" max="120" width="13" style="1" customWidth="1"/>
    <col min="121" max="121" width="11.375" style="1" bestFit="1" customWidth="1"/>
    <col min="122" max="153" width="10.75" style="1" customWidth="1"/>
    <col min="154" max="302" width="11" style="1"/>
    <col min="303" max="303" width="13.375" style="1" customWidth="1"/>
    <col min="304" max="304" width="11.625" style="1" customWidth="1"/>
    <col min="305" max="305" width="33.75" style="1" customWidth="1"/>
    <col min="306" max="306" width="7" style="1" customWidth="1"/>
    <col min="307" max="307" width="7.875" style="1" customWidth="1"/>
    <col min="308" max="308" width="10.875" style="1" customWidth="1"/>
    <col min="309" max="309" width="12.75" style="1" customWidth="1"/>
    <col min="310" max="558" width="11" style="1"/>
    <col min="559" max="559" width="13.375" style="1" customWidth="1"/>
    <col min="560" max="560" width="11.625" style="1" customWidth="1"/>
    <col min="561" max="561" width="33.75" style="1" customWidth="1"/>
    <col min="562" max="562" width="7" style="1" customWidth="1"/>
    <col min="563" max="563" width="7.875" style="1" customWidth="1"/>
    <col min="564" max="564" width="10.875" style="1" customWidth="1"/>
    <col min="565" max="565" width="12.75" style="1" customWidth="1"/>
    <col min="566" max="814" width="11" style="1"/>
    <col min="815" max="815" width="13.375" style="1" customWidth="1"/>
    <col min="816" max="816" width="11.625" style="1" customWidth="1"/>
    <col min="817" max="817" width="33.75" style="1" customWidth="1"/>
    <col min="818" max="818" width="7" style="1" customWidth="1"/>
    <col min="819" max="819" width="7.875" style="1" customWidth="1"/>
    <col min="820" max="820" width="10.875" style="1" customWidth="1"/>
    <col min="821" max="821" width="12.75" style="1" customWidth="1"/>
    <col min="822" max="1070" width="11" style="1"/>
    <col min="1071" max="1071" width="13.375" style="1" customWidth="1"/>
    <col min="1072" max="1072" width="11.625" style="1" customWidth="1"/>
    <col min="1073" max="1073" width="33.75" style="1" customWidth="1"/>
    <col min="1074" max="1074" width="7" style="1" customWidth="1"/>
    <col min="1075" max="1075" width="7.875" style="1" customWidth="1"/>
    <col min="1076" max="1076" width="10.875" style="1" customWidth="1"/>
    <col min="1077" max="1077" width="12.75" style="1" customWidth="1"/>
    <col min="1078" max="1326" width="11" style="1"/>
    <col min="1327" max="1327" width="13.375" style="1" customWidth="1"/>
    <col min="1328" max="1328" width="11.625" style="1" customWidth="1"/>
    <col min="1329" max="1329" width="33.75" style="1" customWidth="1"/>
    <col min="1330" max="1330" width="7" style="1" customWidth="1"/>
    <col min="1331" max="1331" width="7.875" style="1" customWidth="1"/>
    <col min="1332" max="1332" width="10.875" style="1" customWidth="1"/>
    <col min="1333" max="1333" width="12.75" style="1" customWidth="1"/>
    <col min="1334" max="1582" width="11" style="1"/>
    <col min="1583" max="1583" width="13.375" style="1" customWidth="1"/>
    <col min="1584" max="1584" width="11.625" style="1" customWidth="1"/>
    <col min="1585" max="1585" width="33.75" style="1" customWidth="1"/>
    <col min="1586" max="1586" width="7" style="1" customWidth="1"/>
    <col min="1587" max="1587" width="7.875" style="1" customWidth="1"/>
    <col min="1588" max="1588" width="10.875" style="1" customWidth="1"/>
    <col min="1589" max="1589" width="12.75" style="1" customWidth="1"/>
    <col min="1590" max="1838" width="11" style="1"/>
    <col min="1839" max="1839" width="13.375" style="1" customWidth="1"/>
    <col min="1840" max="1840" width="11.625" style="1" customWidth="1"/>
    <col min="1841" max="1841" width="33.75" style="1" customWidth="1"/>
    <col min="1842" max="1842" width="7" style="1" customWidth="1"/>
    <col min="1843" max="1843" width="7.875" style="1" customWidth="1"/>
    <col min="1844" max="1844" width="10.875" style="1" customWidth="1"/>
    <col min="1845" max="1845" width="12.75" style="1" customWidth="1"/>
    <col min="1846" max="2094" width="11" style="1"/>
    <col min="2095" max="2095" width="13.375" style="1" customWidth="1"/>
    <col min="2096" max="2096" width="11.625" style="1" customWidth="1"/>
    <col min="2097" max="2097" width="33.75" style="1" customWidth="1"/>
    <col min="2098" max="2098" width="7" style="1" customWidth="1"/>
    <col min="2099" max="2099" width="7.875" style="1" customWidth="1"/>
    <col min="2100" max="2100" width="10.875" style="1" customWidth="1"/>
    <col min="2101" max="2101" width="12.75" style="1" customWidth="1"/>
    <col min="2102" max="2350" width="11" style="1"/>
    <col min="2351" max="2351" width="13.375" style="1" customWidth="1"/>
    <col min="2352" max="2352" width="11.625" style="1" customWidth="1"/>
    <col min="2353" max="2353" width="33.75" style="1" customWidth="1"/>
    <col min="2354" max="2354" width="7" style="1" customWidth="1"/>
    <col min="2355" max="2355" width="7.875" style="1" customWidth="1"/>
    <col min="2356" max="2356" width="10.875" style="1" customWidth="1"/>
    <col min="2357" max="2357" width="12.75" style="1" customWidth="1"/>
    <col min="2358" max="2606" width="11" style="1"/>
    <col min="2607" max="2607" width="13.375" style="1" customWidth="1"/>
    <col min="2608" max="2608" width="11.625" style="1" customWidth="1"/>
    <col min="2609" max="2609" width="33.75" style="1" customWidth="1"/>
    <col min="2610" max="2610" width="7" style="1" customWidth="1"/>
    <col min="2611" max="2611" width="7.875" style="1" customWidth="1"/>
    <col min="2612" max="2612" width="10.875" style="1" customWidth="1"/>
    <col min="2613" max="2613" width="12.75" style="1" customWidth="1"/>
    <col min="2614" max="2862" width="11" style="1"/>
    <col min="2863" max="2863" width="13.375" style="1" customWidth="1"/>
    <col min="2864" max="2864" width="11.625" style="1" customWidth="1"/>
    <col min="2865" max="2865" width="33.75" style="1" customWidth="1"/>
    <col min="2866" max="2866" width="7" style="1" customWidth="1"/>
    <col min="2867" max="2867" width="7.875" style="1" customWidth="1"/>
    <col min="2868" max="2868" width="10.875" style="1" customWidth="1"/>
    <col min="2869" max="2869" width="12.75" style="1" customWidth="1"/>
    <col min="2870" max="3118" width="11" style="1"/>
    <col min="3119" max="3119" width="13.375" style="1" customWidth="1"/>
    <col min="3120" max="3120" width="11.625" style="1" customWidth="1"/>
    <col min="3121" max="3121" width="33.75" style="1" customWidth="1"/>
    <col min="3122" max="3122" width="7" style="1" customWidth="1"/>
    <col min="3123" max="3123" width="7.875" style="1" customWidth="1"/>
    <col min="3124" max="3124" width="10.875" style="1" customWidth="1"/>
    <col min="3125" max="3125" width="12.75" style="1" customWidth="1"/>
    <col min="3126" max="3374" width="11" style="1"/>
    <col min="3375" max="3375" width="13.375" style="1" customWidth="1"/>
    <col min="3376" max="3376" width="11.625" style="1" customWidth="1"/>
    <col min="3377" max="3377" width="33.75" style="1" customWidth="1"/>
    <col min="3378" max="3378" width="7" style="1" customWidth="1"/>
    <col min="3379" max="3379" width="7.875" style="1" customWidth="1"/>
    <col min="3380" max="3380" width="10.875" style="1" customWidth="1"/>
    <col min="3381" max="3381" width="12.75" style="1" customWidth="1"/>
    <col min="3382" max="3630" width="11" style="1"/>
    <col min="3631" max="3631" width="13.375" style="1" customWidth="1"/>
    <col min="3632" max="3632" width="11.625" style="1" customWidth="1"/>
    <col min="3633" max="3633" width="33.75" style="1" customWidth="1"/>
    <col min="3634" max="3634" width="7" style="1" customWidth="1"/>
    <col min="3635" max="3635" width="7.875" style="1" customWidth="1"/>
    <col min="3636" max="3636" width="10.875" style="1" customWidth="1"/>
    <col min="3637" max="3637" width="12.75" style="1" customWidth="1"/>
    <col min="3638" max="3886" width="11" style="1"/>
    <col min="3887" max="3887" width="13.375" style="1" customWidth="1"/>
    <col min="3888" max="3888" width="11.625" style="1" customWidth="1"/>
    <col min="3889" max="3889" width="33.75" style="1" customWidth="1"/>
    <col min="3890" max="3890" width="7" style="1" customWidth="1"/>
    <col min="3891" max="3891" width="7.875" style="1" customWidth="1"/>
    <col min="3892" max="3892" width="10.875" style="1" customWidth="1"/>
    <col min="3893" max="3893" width="12.75" style="1" customWidth="1"/>
    <col min="3894" max="4142" width="11" style="1"/>
    <col min="4143" max="4143" width="13.375" style="1" customWidth="1"/>
    <col min="4144" max="4144" width="11.625" style="1" customWidth="1"/>
    <col min="4145" max="4145" width="33.75" style="1" customWidth="1"/>
    <col min="4146" max="4146" width="7" style="1" customWidth="1"/>
    <col min="4147" max="4147" width="7.875" style="1" customWidth="1"/>
    <col min="4148" max="4148" width="10.875" style="1" customWidth="1"/>
    <col min="4149" max="4149" width="12.75" style="1" customWidth="1"/>
    <col min="4150" max="4398" width="11" style="1"/>
    <col min="4399" max="4399" width="13.375" style="1" customWidth="1"/>
    <col min="4400" max="4400" width="11.625" style="1" customWidth="1"/>
    <col min="4401" max="4401" width="33.75" style="1" customWidth="1"/>
    <col min="4402" max="4402" width="7" style="1" customWidth="1"/>
    <col min="4403" max="4403" width="7.875" style="1" customWidth="1"/>
    <col min="4404" max="4404" width="10.875" style="1" customWidth="1"/>
    <col min="4405" max="4405" width="12.75" style="1" customWidth="1"/>
    <col min="4406" max="4654" width="11" style="1"/>
    <col min="4655" max="4655" width="13.375" style="1" customWidth="1"/>
    <col min="4656" max="4656" width="11.625" style="1" customWidth="1"/>
    <col min="4657" max="4657" width="33.75" style="1" customWidth="1"/>
    <col min="4658" max="4658" width="7" style="1" customWidth="1"/>
    <col min="4659" max="4659" width="7.875" style="1" customWidth="1"/>
    <col min="4660" max="4660" width="10.875" style="1" customWidth="1"/>
    <col min="4661" max="4661" width="12.75" style="1" customWidth="1"/>
    <col min="4662" max="4910" width="11" style="1"/>
    <col min="4911" max="4911" width="13.375" style="1" customWidth="1"/>
    <col min="4912" max="4912" width="11.625" style="1" customWidth="1"/>
    <col min="4913" max="4913" width="33.75" style="1" customWidth="1"/>
    <col min="4914" max="4914" width="7" style="1" customWidth="1"/>
    <col min="4915" max="4915" width="7.875" style="1" customWidth="1"/>
    <col min="4916" max="4916" width="10.875" style="1" customWidth="1"/>
    <col min="4917" max="4917" width="12.75" style="1" customWidth="1"/>
    <col min="4918" max="5166" width="11" style="1"/>
    <col min="5167" max="5167" width="13.375" style="1" customWidth="1"/>
    <col min="5168" max="5168" width="11.625" style="1" customWidth="1"/>
    <col min="5169" max="5169" width="33.75" style="1" customWidth="1"/>
    <col min="5170" max="5170" width="7" style="1" customWidth="1"/>
    <col min="5171" max="5171" width="7.875" style="1" customWidth="1"/>
    <col min="5172" max="5172" width="10.875" style="1" customWidth="1"/>
    <col min="5173" max="5173" width="12.75" style="1" customWidth="1"/>
    <col min="5174" max="5422" width="11" style="1"/>
    <col min="5423" max="5423" width="13.375" style="1" customWidth="1"/>
    <col min="5424" max="5424" width="11.625" style="1" customWidth="1"/>
    <col min="5425" max="5425" width="33.75" style="1" customWidth="1"/>
    <col min="5426" max="5426" width="7" style="1" customWidth="1"/>
    <col min="5427" max="5427" width="7.875" style="1" customWidth="1"/>
    <col min="5428" max="5428" width="10.875" style="1" customWidth="1"/>
    <col min="5429" max="5429" width="12.75" style="1" customWidth="1"/>
    <col min="5430" max="5678" width="11" style="1"/>
    <col min="5679" max="5679" width="13.375" style="1" customWidth="1"/>
    <col min="5680" max="5680" width="11.625" style="1" customWidth="1"/>
    <col min="5681" max="5681" width="33.75" style="1" customWidth="1"/>
    <col min="5682" max="5682" width="7" style="1" customWidth="1"/>
    <col min="5683" max="5683" width="7.875" style="1" customWidth="1"/>
    <col min="5684" max="5684" width="10.875" style="1" customWidth="1"/>
    <col min="5685" max="5685" width="12.75" style="1" customWidth="1"/>
    <col min="5686" max="5934" width="11" style="1"/>
    <col min="5935" max="5935" width="13.375" style="1" customWidth="1"/>
    <col min="5936" max="5936" width="11.625" style="1" customWidth="1"/>
    <col min="5937" max="5937" width="33.75" style="1" customWidth="1"/>
    <col min="5938" max="5938" width="7" style="1" customWidth="1"/>
    <col min="5939" max="5939" width="7.875" style="1" customWidth="1"/>
    <col min="5940" max="5940" width="10.875" style="1" customWidth="1"/>
    <col min="5941" max="5941" width="12.75" style="1" customWidth="1"/>
    <col min="5942" max="6190" width="11" style="1"/>
    <col min="6191" max="6191" width="13.375" style="1" customWidth="1"/>
    <col min="6192" max="6192" width="11.625" style="1" customWidth="1"/>
    <col min="6193" max="6193" width="33.75" style="1" customWidth="1"/>
    <col min="6194" max="6194" width="7" style="1" customWidth="1"/>
    <col min="6195" max="6195" width="7.875" style="1" customWidth="1"/>
    <col min="6196" max="6196" width="10.875" style="1" customWidth="1"/>
    <col min="6197" max="6197" width="12.75" style="1" customWidth="1"/>
    <col min="6198" max="6446" width="11" style="1"/>
    <col min="6447" max="6447" width="13.375" style="1" customWidth="1"/>
    <col min="6448" max="6448" width="11.625" style="1" customWidth="1"/>
    <col min="6449" max="6449" width="33.75" style="1" customWidth="1"/>
    <col min="6450" max="6450" width="7" style="1" customWidth="1"/>
    <col min="6451" max="6451" width="7.875" style="1" customWidth="1"/>
    <col min="6452" max="6452" width="10.875" style="1" customWidth="1"/>
    <col min="6453" max="6453" width="12.75" style="1" customWidth="1"/>
    <col min="6454" max="6702" width="11" style="1"/>
    <col min="6703" max="6703" width="13.375" style="1" customWidth="1"/>
    <col min="6704" max="6704" width="11.625" style="1" customWidth="1"/>
    <col min="6705" max="6705" width="33.75" style="1" customWidth="1"/>
    <col min="6706" max="6706" width="7" style="1" customWidth="1"/>
    <col min="6707" max="6707" width="7.875" style="1" customWidth="1"/>
    <col min="6708" max="6708" width="10.875" style="1" customWidth="1"/>
    <col min="6709" max="6709" width="12.75" style="1" customWidth="1"/>
    <col min="6710" max="6958" width="11" style="1"/>
    <col min="6959" max="6959" width="13.375" style="1" customWidth="1"/>
    <col min="6960" max="6960" width="11.625" style="1" customWidth="1"/>
    <col min="6961" max="6961" width="33.75" style="1" customWidth="1"/>
    <col min="6962" max="6962" width="7" style="1" customWidth="1"/>
    <col min="6963" max="6963" width="7.875" style="1" customWidth="1"/>
    <col min="6964" max="6964" width="10.875" style="1" customWidth="1"/>
    <col min="6965" max="6965" width="12.75" style="1" customWidth="1"/>
    <col min="6966" max="7214" width="11" style="1"/>
    <col min="7215" max="7215" width="13.375" style="1" customWidth="1"/>
    <col min="7216" max="7216" width="11.625" style="1" customWidth="1"/>
    <col min="7217" max="7217" width="33.75" style="1" customWidth="1"/>
    <col min="7218" max="7218" width="7" style="1" customWidth="1"/>
    <col min="7219" max="7219" width="7.875" style="1" customWidth="1"/>
    <col min="7220" max="7220" width="10.875" style="1" customWidth="1"/>
    <col min="7221" max="7221" width="12.75" style="1" customWidth="1"/>
    <col min="7222" max="7470" width="11" style="1"/>
    <col min="7471" max="7471" width="13.375" style="1" customWidth="1"/>
    <col min="7472" max="7472" width="11.625" style="1" customWidth="1"/>
    <col min="7473" max="7473" width="33.75" style="1" customWidth="1"/>
    <col min="7474" max="7474" width="7" style="1" customWidth="1"/>
    <col min="7475" max="7475" width="7.875" style="1" customWidth="1"/>
    <col min="7476" max="7476" width="10.875" style="1" customWidth="1"/>
    <col min="7477" max="7477" width="12.75" style="1" customWidth="1"/>
    <col min="7478" max="7726" width="11" style="1"/>
    <col min="7727" max="7727" width="13.375" style="1" customWidth="1"/>
    <col min="7728" max="7728" width="11.625" style="1" customWidth="1"/>
    <col min="7729" max="7729" width="33.75" style="1" customWidth="1"/>
    <col min="7730" max="7730" width="7" style="1" customWidth="1"/>
    <col min="7731" max="7731" width="7.875" style="1" customWidth="1"/>
    <col min="7732" max="7732" width="10.875" style="1" customWidth="1"/>
    <col min="7733" max="7733" width="12.75" style="1" customWidth="1"/>
    <col min="7734" max="7982" width="11" style="1"/>
    <col min="7983" max="7983" width="13.375" style="1" customWidth="1"/>
    <col min="7984" max="7984" width="11.625" style="1" customWidth="1"/>
    <col min="7985" max="7985" width="33.75" style="1" customWidth="1"/>
    <col min="7986" max="7986" width="7" style="1" customWidth="1"/>
    <col min="7987" max="7987" width="7.875" style="1" customWidth="1"/>
    <col min="7988" max="7988" width="10.875" style="1" customWidth="1"/>
    <col min="7989" max="7989" width="12.75" style="1" customWidth="1"/>
    <col min="7990" max="8238" width="11" style="1"/>
    <col min="8239" max="8239" width="13.375" style="1" customWidth="1"/>
    <col min="8240" max="8240" width="11.625" style="1" customWidth="1"/>
    <col min="8241" max="8241" width="33.75" style="1" customWidth="1"/>
    <col min="8242" max="8242" width="7" style="1" customWidth="1"/>
    <col min="8243" max="8243" width="7.875" style="1" customWidth="1"/>
    <col min="8244" max="8244" width="10.875" style="1" customWidth="1"/>
    <col min="8245" max="8245" width="12.75" style="1" customWidth="1"/>
    <col min="8246" max="8494" width="11" style="1"/>
    <col min="8495" max="8495" width="13.375" style="1" customWidth="1"/>
    <col min="8496" max="8496" width="11.625" style="1" customWidth="1"/>
    <col min="8497" max="8497" width="33.75" style="1" customWidth="1"/>
    <col min="8498" max="8498" width="7" style="1" customWidth="1"/>
    <col min="8499" max="8499" width="7.875" style="1" customWidth="1"/>
    <col min="8500" max="8500" width="10.875" style="1" customWidth="1"/>
    <col min="8501" max="8501" width="12.75" style="1" customWidth="1"/>
    <col min="8502" max="8750" width="11" style="1"/>
    <col min="8751" max="8751" width="13.375" style="1" customWidth="1"/>
    <col min="8752" max="8752" width="11.625" style="1" customWidth="1"/>
    <col min="8753" max="8753" width="33.75" style="1" customWidth="1"/>
    <col min="8754" max="8754" width="7" style="1" customWidth="1"/>
    <col min="8755" max="8755" width="7.875" style="1" customWidth="1"/>
    <col min="8756" max="8756" width="10.875" style="1" customWidth="1"/>
    <col min="8757" max="8757" width="12.75" style="1" customWidth="1"/>
    <col min="8758" max="9006" width="11" style="1"/>
    <col min="9007" max="9007" width="13.375" style="1" customWidth="1"/>
    <col min="9008" max="9008" width="11.625" style="1" customWidth="1"/>
    <col min="9009" max="9009" width="33.75" style="1" customWidth="1"/>
    <col min="9010" max="9010" width="7" style="1" customWidth="1"/>
    <col min="9011" max="9011" width="7.875" style="1" customWidth="1"/>
    <col min="9012" max="9012" width="10.875" style="1" customWidth="1"/>
    <col min="9013" max="9013" width="12.75" style="1" customWidth="1"/>
    <col min="9014" max="9262" width="11" style="1"/>
    <col min="9263" max="9263" width="13.375" style="1" customWidth="1"/>
    <col min="9264" max="9264" width="11.625" style="1" customWidth="1"/>
    <col min="9265" max="9265" width="33.75" style="1" customWidth="1"/>
    <col min="9266" max="9266" width="7" style="1" customWidth="1"/>
    <col min="9267" max="9267" width="7.875" style="1" customWidth="1"/>
    <col min="9268" max="9268" width="10.875" style="1" customWidth="1"/>
    <col min="9269" max="9269" width="12.75" style="1" customWidth="1"/>
    <col min="9270" max="9518" width="11" style="1"/>
    <col min="9519" max="9519" width="13.375" style="1" customWidth="1"/>
    <col min="9520" max="9520" width="11.625" style="1" customWidth="1"/>
    <col min="9521" max="9521" width="33.75" style="1" customWidth="1"/>
    <col min="9522" max="9522" width="7" style="1" customWidth="1"/>
    <col min="9523" max="9523" width="7.875" style="1" customWidth="1"/>
    <col min="9524" max="9524" width="10.875" style="1" customWidth="1"/>
    <col min="9525" max="9525" width="12.75" style="1" customWidth="1"/>
    <col min="9526" max="9774" width="11" style="1"/>
    <col min="9775" max="9775" width="13.375" style="1" customWidth="1"/>
    <col min="9776" max="9776" width="11.625" style="1" customWidth="1"/>
    <col min="9777" max="9777" width="33.75" style="1" customWidth="1"/>
    <col min="9778" max="9778" width="7" style="1" customWidth="1"/>
    <col min="9779" max="9779" width="7.875" style="1" customWidth="1"/>
    <col min="9780" max="9780" width="10.875" style="1" customWidth="1"/>
    <col min="9781" max="9781" width="12.75" style="1" customWidth="1"/>
    <col min="9782" max="10030" width="11" style="1"/>
    <col min="10031" max="10031" width="13.375" style="1" customWidth="1"/>
    <col min="10032" max="10032" width="11.625" style="1" customWidth="1"/>
    <col min="10033" max="10033" width="33.75" style="1" customWidth="1"/>
    <col min="10034" max="10034" width="7" style="1" customWidth="1"/>
    <col min="10035" max="10035" width="7.875" style="1" customWidth="1"/>
    <col min="10036" max="10036" width="10.875" style="1" customWidth="1"/>
    <col min="10037" max="10037" width="12.75" style="1" customWidth="1"/>
    <col min="10038" max="10286" width="11" style="1"/>
    <col min="10287" max="10287" width="13.375" style="1" customWidth="1"/>
    <col min="10288" max="10288" width="11.625" style="1" customWidth="1"/>
    <col min="10289" max="10289" width="33.75" style="1" customWidth="1"/>
    <col min="10290" max="10290" width="7" style="1" customWidth="1"/>
    <col min="10291" max="10291" width="7.875" style="1" customWidth="1"/>
    <col min="10292" max="10292" width="10.875" style="1" customWidth="1"/>
    <col min="10293" max="10293" width="12.75" style="1" customWidth="1"/>
    <col min="10294" max="10542" width="11" style="1"/>
    <col min="10543" max="10543" width="13.375" style="1" customWidth="1"/>
    <col min="10544" max="10544" width="11.625" style="1" customWidth="1"/>
    <col min="10545" max="10545" width="33.75" style="1" customWidth="1"/>
    <col min="10546" max="10546" width="7" style="1" customWidth="1"/>
    <col min="10547" max="10547" width="7.875" style="1" customWidth="1"/>
    <col min="10548" max="10548" width="10.875" style="1" customWidth="1"/>
    <col min="10549" max="10549" width="12.75" style="1" customWidth="1"/>
    <col min="10550" max="10798" width="11" style="1"/>
    <col min="10799" max="10799" width="13.375" style="1" customWidth="1"/>
    <col min="10800" max="10800" width="11.625" style="1" customWidth="1"/>
    <col min="10801" max="10801" width="33.75" style="1" customWidth="1"/>
    <col min="10802" max="10802" width="7" style="1" customWidth="1"/>
    <col min="10803" max="10803" width="7.875" style="1" customWidth="1"/>
    <col min="10804" max="10804" width="10.875" style="1" customWidth="1"/>
    <col min="10805" max="10805" width="12.75" style="1" customWidth="1"/>
    <col min="10806" max="11054" width="11" style="1"/>
    <col min="11055" max="11055" width="13.375" style="1" customWidth="1"/>
    <col min="11056" max="11056" width="11.625" style="1" customWidth="1"/>
    <col min="11057" max="11057" width="33.75" style="1" customWidth="1"/>
    <col min="11058" max="11058" width="7" style="1" customWidth="1"/>
    <col min="11059" max="11059" width="7.875" style="1" customWidth="1"/>
    <col min="11060" max="11060" width="10.875" style="1" customWidth="1"/>
    <col min="11061" max="11061" width="12.75" style="1" customWidth="1"/>
    <col min="11062" max="11310" width="11" style="1"/>
    <col min="11311" max="11311" width="13.375" style="1" customWidth="1"/>
    <col min="11312" max="11312" width="11.625" style="1" customWidth="1"/>
    <col min="11313" max="11313" width="33.75" style="1" customWidth="1"/>
    <col min="11314" max="11314" width="7" style="1" customWidth="1"/>
    <col min="11315" max="11315" width="7.875" style="1" customWidth="1"/>
    <col min="11316" max="11316" width="10.875" style="1" customWidth="1"/>
    <col min="11317" max="11317" width="12.75" style="1" customWidth="1"/>
    <col min="11318" max="11566" width="11" style="1"/>
    <col min="11567" max="11567" width="13.375" style="1" customWidth="1"/>
    <col min="11568" max="11568" width="11.625" style="1" customWidth="1"/>
    <col min="11569" max="11569" width="33.75" style="1" customWidth="1"/>
    <col min="11570" max="11570" width="7" style="1" customWidth="1"/>
    <col min="11571" max="11571" width="7.875" style="1" customWidth="1"/>
    <col min="11572" max="11572" width="10.875" style="1" customWidth="1"/>
    <col min="11573" max="11573" width="12.75" style="1" customWidth="1"/>
    <col min="11574" max="11822" width="11" style="1"/>
    <col min="11823" max="11823" width="13.375" style="1" customWidth="1"/>
    <col min="11824" max="11824" width="11.625" style="1" customWidth="1"/>
    <col min="11825" max="11825" width="33.75" style="1" customWidth="1"/>
    <col min="11826" max="11826" width="7" style="1" customWidth="1"/>
    <col min="11827" max="11827" width="7.875" style="1" customWidth="1"/>
    <col min="11828" max="11828" width="10.875" style="1" customWidth="1"/>
    <col min="11829" max="11829" width="12.75" style="1" customWidth="1"/>
    <col min="11830" max="12078" width="11" style="1"/>
    <col min="12079" max="12079" width="13.375" style="1" customWidth="1"/>
    <col min="12080" max="12080" width="11.625" style="1" customWidth="1"/>
    <col min="12081" max="12081" width="33.75" style="1" customWidth="1"/>
    <col min="12082" max="12082" width="7" style="1" customWidth="1"/>
    <col min="12083" max="12083" width="7.875" style="1" customWidth="1"/>
    <col min="12084" max="12084" width="10.875" style="1" customWidth="1"/>
    <col min="12085" max="12085" width="12.75" style="1" customWidth="1"/>
    <col min="12086" max="12334" width="11" style="1"/>
    <col min="12335" max="12335" width="13.375" style="1" customWidth="1"/>
    <col min="12336" max="12336" width="11.625" style="1" customWidth="1"/>
    <col min="12337" max="12337" width="33.75" style="1" customWidth="1"/>
    <col min="12338" max="12338" width="7" style="1" customWidth="1"/>
    <col min="12339" max="12339" width="7.875" style="1" customWidth="1"/>
    <col min="12340" max="12340" width="10.875" style="1" customWidth="1"/>
    <col min="12341" max="12341" width="12.75" style="1" customWidth="1"/>
    <col min="12342" max="12590" width="11" style="1"/>
    <col min="12591" max="12591" width="13.375" style="1" customWidth="1"/>
    <col min="12592" max="12592" width="11.625" style="1" customWidth="1"/>
    <col min="12593" max="12593" width="33.75" style="1" customWidth="1"/>
    <col min="12594" max="12594" width="7" style="1" customWidth="1"/>
    <col min="12595" max="12595" width="7.875" style="1" customWidth="1"/>
    <col min="12596" max="12596" width="10.875" style="1" customWidth="1"/>
    <col min="12597" max="12597" width="12.75" style="1" customWidth="1"/>
    <col min="12598" max="12846" width="11" style="1"/>
    <col min="12847" max="12847" width="13.375" style="1" customWidth="1"/>
    <col min="12848" max="12848" width="11.625" style="1" customWidth="1"/>
    <col min="12849" max="12849" width="33.75" style="1" customWidth="1"/>
    <col min="12850" max="12850" width="7" style="1" customWidth="1"/>
    <col min="12851" max="12851" width="7.875" style="1" customWidth="1"/>
    <col min="12852" max="12852" width="10.875" style="1" customWidth="1"/>
    <col min="12853" max="12853" width="12.75" style="1" customWidth="1"/>
    <col min="12854" max="13102" width="11" style="1"/>
    <col min="13103" max="13103" width="13.375" style="1" customWidth="1"/>
    <col min="13104" max="13104" width="11.625" style="1" customWidth="1"/>
    <col min="13105" max="13105" width="33.75" style="1" customWidth="1"/>
    <col min="13106" max="13106" width="7" style="1" customWidth="1"/>
    <col min="13107" max="13107" width="7.875" style="1" customWidth="1"/>
    <col min="13108" max="13108" width="10.875" style="1" customWidth="1"/>
    <col min="13109" max="13109" width="12.75" style="1" customWidth="1"/>
    <col min="13110" max="13358" width="11" style="1"/>
    <col min="13359" max="13359" width="13.375" style="1" customWidth="1"/>
    <col min="13360" max="13360" width="11.625" style="1" customWidth="1"/>
    <col min="13361" max="13361" width="33.75" style="1" customWidth="1"/>
    <col min="13362" max="13362" width="7" style="1" customWidth="1"/>
    <col min="13363" max="13363" width="7.875" style="1" customWidth="1"/>
    <col min="13364" max="13364" width="10.875" style="1" customWidth="1"/>
    <col min="13365" max="13365" width="12.75" style="1" customWidth="1"/>
    <col min="13366" max="13614" width="11" style="1"/>
    <col min="13615" max="13615" width="13.375" style="1" customWidth="1"/>
    <col min="13616" max="13616" width="11.625" style="1" customWidth="1"/>
    <col min="13617" max="13617" width="33.75" style="1" customWidth="1"/>
    <col min="13618" max="13618" width="7" style="1" customWidth="1"/>
    <col min="13619" max="13619" width="7.875" style="1" customWidth="1"/>
    <col min="13620" max="13620" width="10.875" style="1" customWidth="1"/>
    <col min="13621" max="13621" width="12.75" style="1" customWidth="1"/>
    <col min="13622" max="13870" width="11" style="1"/>
    <col min="13871" max="13871" width="13.375" style="1" customWidth="1"/>
    <col min="13872" max="13872" width="11.625" style="1" customWidth="1"/>
    <col min="13873" max="13873" width="33.75" style="1" customWidth="1"/>
    <col min="13874" max="13874" width="7" style="1" customWidth="1"/>
    <col min="13875" max="13875" width="7.875" style="1" customWidth="1"/>
    <col min="13876" max="13876" width="10.875" style="1" customWidth="1"/>
    <col min="13877" max="13877" width="12.75" style="1" customWidth="1"/>
    <col min="13878" max="14126" width="11" style="1"/>
    <col min="14127" max="14127" width="13.375" style="1" customWidth="1"/>
    <col min="14128" max="14128" width="11.625" style="1" customWidth="1"/>
    <col min="14129" max="14129" width="33.75" style="1" customWidth="1"/>
    <col min="14130" max="14130" width="7" style="1" customWidth="1"/>
    <col min="14131" max="14131" width="7.875" style="1" customWidth="1"/>
    <col min="14132" max="14132" width="10.875" style="1" customWidth="1"/>
    <col min="14133" max="14133" width="12.75" style="1" customWidth="1"/>
    <col min="14134" max="14382" width="11" style="1"/>
    <col min="14383" max="14383" width="13.375" style="1" customWidth="1"/>
    <col min="14384" max="14384" width="11.625" style="1" customWidth="1"/>
    <col min="14385" max="14385" width="33.75" style="1" customWidth="1"/>
    <col min="14386" max="14386" width="7" style="1" customWidth="1"/>
    <col min="14387" max="14387" width="7.875" style="1" customWidth="1"/>
    <col min="14388" max="14388" width="10.875" style="1" customWidth="1"/>
    <col min="14389" max="14389" width="12.75" style="1" customWidth="1"/>
    <col min="14390" max="14638" width="11" style="1"/>
    <col min="14639" max="14639" width="13.375" style="1" customWidth="1"/>
    <col min="14640" max="14640" width="11.625" style="1" customWidth="1"/>
    <col min="14641" max="14641" width="33.75" style="1" customWidth="1"/>
    <col min="14642" max="14642" width="7" style="1" customWidth="1"/>
    <col min="14643" max="14643" width="7.875" style="1" customWidth="1"/>
    <col min="14644" max="14644" width="10.875" style="1" customWidth="1"/>
    <col min="14645" max="14645" width="12.75" style="1" customWidth="1"/>
    <col min="14646" max="14894" width="11" style="1"/>
    <col min="14895" max="14895" width="13.375" style="1" customWidth="1"/>
    <col min="14896" max="14896" width="11.625" style="1" customWidth="1"/>
    <col min="14897" max="14897" width="33.75" style="1" customWidth="1"/>
    <col min="14898" max="14898" width="7" style="1" customWidth="1"/>
    <col min="14899" max="14899" width="7.875" style="1" customWidth="1"/>
    <col min="14900" max="14900" width="10.875" style="1" customWidth="1"/>
    <col min="14901" max="14901" width="12.75" style="1" customWidth="1"/>
    <col min="14902" max="15150" width="11" style="1"/>
    <col min="15151" max="15151" width="13.375" style="1" customWidth="1"/>
    <col min="15152" max="15152" width="11.625" style="1" customWidth="1"/>
    <col min="15153" max="15153" width="33.75" style="1" customWidth="1"/>
    <col min="15154" max="15154" width="7" style="1" customWidth="1"/>
    <col min="15155" max="15155" width="7.875" style="1" customWidth="1"/>
    <col min="15156" max="15156" width="10.875" style="1" customWidth="1"/>
    <col min="15157" max="15157" width="12.75" style="1" customWidth="1"/>
    <col min="15158" max="15406" width="11" style="1"/>
    <col min="15407" max="15407" width="13.375" style="1" customWidth="1"/>
    <col min="15408" max="15408" width="11.625" style="1" customWidth="1"/>
    <col min="15409" max="15409" width="33.75" style="1" customWidth="1"/>
    <col min="15410" max="15410" width="7" style="1" customWidth="1"/>
    <col min="15411" max="15411" width="7.875" style="1" customWidth="1"/>
    <col min="15412" max="15412" width="10.875" style="1" customWidth="1"/>
    <col min="15413" max="15413" width="12.75" style="1" customWidth="1"/>
    <col min="15414" max="15662" width="11" style="1"/>
    <col min="15663" max="15663" width="13.375" style="1" customWidth="1"/>
    <col min="15664" max="15664" width="11.625" style="1" customWidth="1"/>
    <col min="15665" max="15665" width="33.75" style="1" customWidth="1"/>
    <col min="15666" max="15666" width="7" style="1" customWidth="1"/>
    <col min="15667" max="15667" width="7.875" style="1" customWidth="1"/>
    <col min="15668" max="15668" width="10.875" style="1" customWidth="1"/>
    <col min="15669" max="15669" width="12.75" style="1" customWidth="1"/>
    <col min="15670" max="15918" width="11" style="1"/>
    <col min="15919" max="15919" width="13.375" style="1" customWidth="1"/>
    <col min="15920" max="15920" width="11.625" style="1" customWidth="1"/>
    <col min="15921" max="15921" width="33.75" style="1" customWidth="1"/>
    <col min="15922" max="15922" width="7" style="1" customWidth="1"/>
    <col min="15923" max="15923" width="7.875" style="1" customWidth="1"/>
    <col min="15924" max="15924" width="10.875" style="1" customWidth="1"/>
    <col min="15925" max="15925" width="12.75" style="1" customWidth="1"/>
    <col min="15926" max="16174" width="11" style="1"/>
    <col min="16175" max="16175" width="13.375" style="1" customWidth="1"/>
    <col min="16176" max="16176" width="11.625" style="1" customWidth="1"/>
    <col min="16177" max="16177" width="33.75" style="1" customWidth="1"/>
    <col min="16178" max="16178" width="7" style="1" customWidth="1"/>
    <col min="16179" max="16179" width="7.875" style="1" customWidth="1"/>
    <col min="16180" max="16180" width="10.875" style="1" customWidth="1"/>
    <col min="16181" max="16181" width="12.75" style="1" customWidth="1"/>
    <col min="16182" max="16384" width="11" style="1"/>
  </cols>
  <sheetData>
    <row r="1" spans="1:9" hidden="1" x14ac:dyDescent="0.2">
      <c r="A1" s="46" t="s">
        <v>222</v>
      </c>
      <c r="B1" s="47"/>
      <c r="C1" s="58"/>
      <c r="D1" s="47"/>
      <c r="E1" s="48"/>
      <c r="G1" s="1"/>
    </row>
    <row r="2" spans="1:9" hidden="1" x14ac:dyDescent="0.2">
      <c r="A2" s="20" t="s">
        <v>223</v>
      </c>
      <c r="B2" s="21" t="s">
        <v>224</v>
      </c>
      <c r="C2" s="21" t="s">
        <v>225</v>
      </c>
      <c r="D2" s="21" t="s">
        <v>226</v>
      </c>
      <c r="E2" s="21" t="s">
        <v>227</v>
      </c>
      <c r="G2" s="1"/>
    </row>
    <row r="3" spans="1:9" hidden="1" x14ac:dyDescent="0.2">
      <c r="A3" s="20" t="str">
        <f>""&amp;IF(A5=1,"A",IF(A5=2,"B",IF(A5=3,"C",IF(A5=4,"D",""))))&amp;""&amp;B5&amp;""</f>
        <v>B19</v>
      </c>
      <c r="B3" s="42">
        <v>1</v>
      </c>
      <c r="C3" s="42">
        <v>5</v>
      </c>
      <c r="D3" s="42"/>
      <c r="E3" s="42"/>
      <c r="G3" s="1"/>
    </row>
    <row r="4" spans="1:9" hidden="1" x14ac:dyDescent="0.2">
      <c r="A4" s="56" t="s">
        <v>228</v>
      </c>
      <c r="B4" s="57"/>
      <c r="C4" s="16"/>
      <c r="D4" s="16"/>
      <c r="E4" s="16"/>
      <c r="G4" s="1"/>
    </row>
    <row r="5" spans="1:9" hidden="1" x14ac:dyDescent="0.2">
      <c r="A5" s="42">
        <f>COLUMN($B19)</f>
        <v>2</v>
      </c>
      <c r="B5" s="42">
        <f>ROW($B19)</f>
        <v>19</v>
      </c>
      <c r="C5" s="16"/>
      <c r="D5" s="16"/>
      <c r="E5" s="16"/>
      <c r="G5" s="1"/>
    </row>
    <row r="6" spans="1:9" hidden="1" x14ac:dyDescent="0.2">
      <c r="A6" s="55" t="s">
        <v>229</v>
      </c>
      <c r="B6" s="16"/>
      <c r="C6" s="16"/>
      <c r="D6" s="16"/>
      <c r="E6" s="16"/>
      <c r="F6" s="16"/>
      <c r="G6" s="16"/>
    </row>
    <row r="7" spans="1:9" hidden="1" x14ac:dyDescent="0.2">
      <c r="A7" s="54">
        <f>COUNTA(A1:HR1)</f>
        <v>1</v>
      </c>
      <c r="B7" s="16"/>
      <c r="C7" s="16"/>
      <c r="D7" s="16"/>
      <c r="E7" s="16"/>
      <c r="F7" s="16"/>
      <c r="G7" s="16"/>
    </row>
    <row r="8" spans="1:9" hidden="1" x14ac:dyDescent="0.2"/>
    <row r="9" spans="1:9" hidden="1" x14ac:dyDescent="0.2">
      <c r="D9" s="2" t="s">
        <v>263</v>
      </c>
      <c r="E9" s="2"/>
      <c r="G9" s="14"/>
    </row>
    <row r="10" spans="1:9" hidden="1" x14ac:dyDescent="0.2">
      <c r="D10" s="2" t="s">
        <v>264</v>
      </c>
      <c r="E10" s="3"/>
      <c r="G10" s="3"/>
    </row>
    <row r="11" spans="1:9" hidden="1" x14ac:dyDescent="0.2">
      <c r="D11" s="2" t="s">
        <v>265</v>
      </c>
      <c r="E11" s="3"/>
      <c r="G11" s="3"/>
    </row>
    <row r="12" spans="1:9" hidden="1" x14ac:dyDescent="0.2">
      <c r="A12" s="4"/>
      <c r="B12" s="4"/>
      <c r="C12" s="4"/>
      <c r="D12" s="4" t="s">
        <v>266</v>
      </c>
      <c r="E12" s="3"/>
      <c r="G12" s="3"/>
      <c r="I12" s="53"/>
    </row>
    <row r="13" spans="1:9" hidden="1" x14ac:dyDescent="0.2">
      <c r="A13" s="4"/>
      <c r="B13" s="4"/>
      <c r="C13" s="4"/>
      <c r="D13" s="2" t="str">
        <f ca="1">MID(CELL("nomfichier",D12),FIND("]",CELL("nomfichier",D12),1)+1,40)</f>
        <v>LOT AMENAGEMENT INT - BAT D</v>
      </c>
      <c r="E13" s="5"/>
      <c r="G13" s="5"/>
    </row>
    <row r="14" spans="1:9" ht="10.5" hidden="1" customHeight="1" x14ac:dyDescent="0.2">
      <c r="A14" s="4"/>
      <c r="B14" s="4"/>
      <c r="C14" s="4"/>
      <c r="E14" s="5"/>
      <c r="F14" s="15"/>
      <c r="G14" s="5"/>
    </row>
    <row r="15" spans="1:9" ht="10.5" hidden="1" customHeight="1" x14ac:dyDescent="0.2">
      <c r="A15" s="4"/>
      <c r="B15" s="4"/>
      <c r="C15" s="4"/>
      <c r="E15" s="5"/>
      <c r="F15" s="15"/>
      <c r="G15" s="5"/>
    </row>
    <row r="16" spans="1:9" ht="10.5" hidden="1" customHeight="1" x14ac:dyDescent="0.2">
      <c r="B16" s="71"/>
      <c r="C16" s="45"/>
      <c r="D16" s="45"/>
      <c r="E16" s="45"/>
      <c r="F16" s="45"/>
      <c r="G16" s="45"/>
    </row>
    <row r="17" spans="1:228" ht="32.25" customHeight="1" thickBot="1" x14ac:dyDescent="0.25">
      <c r="A17" s="4"/>
      <c r="B17" s="4"/>
      <c r="C17" s="4"/>
      <c r="E17" s="5"/>
      <c r="F17" s="15"/>
      <c r="G17" s="5"/>
      <c r="H17" s="72" t="s">
        <v>254</v>
      </c>
      <c r="J17" s="161" t="s">
        <v>2</v>
      </c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  <c r="AD17" s="161"/>
      <c r="AE17" s="161"/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1"/>
      <c r="BJ17" s="161"/>
      <c r="BK17" s="161"/>
      <c r="BL17" s="161"/>
      <c r="BM17" s="161"/>
      <c r="BN17" s="161"/>
      <c r="BO17" s="161"/>
      <c r="BP17" s="161"/>
      <c r="BQ17" s="161"/>
      <c r="BR17" s="161"/>
      <c r="BS17" s="161"/>
      <c r="BT17" s="161"/>
      <c r="BU17" s="161"/>
      <c r="BV17" s="161"/>
      <c r="BW17" s="161"/>
      <c r="BX17" s="161"/>
      <c r="BY17" s="161"/>
      <c r="BZ17" s="161"/>
      <c r="CA17" s="161"/>
      <c r="CB17" s="161"/>
      <c r="CC17" s="161"/>
      <c r="CD17" s="161"/>
      <c r="CE17" s="161"/>
      <c r="CF17" s="161"/>
      <c r="CG17" s="161"/>
      <c r="CH17" s="161"/>
      <c r="CI17" s="161"/>
      <c r="CJ17" s="161"/>
      <c r="CK17" s="161"/>
      <c r="CL17" s="161"/>
      <c r="CM17" s="161"/>
      <c r="CN17" s="161"/>
      <c r="CO17" s="161"/>
      <c r="CP17" s="161"/>
      <c r="CQ17" s="161"/>
      <c r="CR17" s="161"/>
      <c r="CS17" s="161"/>
      <c r="CT17" s="161"/>
      <c r="CU17" s="161"/>
      <c r="CV17" s="117"/>
      <c r="CW17" s="162" t="s">
        <v>3</v>
      </c>
      <c r="CX17" s="162"/>
      <c r="CY17" s="162"/>
      <c r="CZ17" s="162"/>
      <c r="DA17" s="162"/>
      <c r="DB17" s="162"/>
      <c r="DC17" s="162"/>
      <c r="DD17" s="162"/>
      <c r="DE17" s="162"/>
      <c r="DF17" s="162"/>
      <c r="DG17" s="162"/>
      <c r="DH17" s="162"/>
      <c r="DI17" s="162"/>
      <c r="DJ17" s="162"/>
      <c r="DK17" s="162"/>
      <c r="DL17" s="162"/>
      <c r="DM17" s="162"/>
      <c r="DN17" s="163" t="s">
        <v>4</v>
      </c>
      <c r="DO17" s="163"/>
      <c r="DP17" s="163"/>
      <c r="DQ17" s="163"/>
      <c r="DR17" s="163"/>
      <c r="DS17" s="163"/>
      <c r="DT17" s="163"/>
      <c r="DU17" s="163"/>
      <c r="DV17" s="163"/>
      <c r="DW17" s="163"/>
      <c r="DX17" s="163"/>
      <c r="DY17" s="163"/>
      <c r="DZ17" s="163"/>
      <c r="EA17" s="163"/>
      <c r="EB17" s="163"/>
      <c r="EC17" s="163"/>
      <c r="ED17" s="163"/>
      <c r="EE17" s="163"/>
      <c r="EF17" s="163"/>
      <c r="EG17" s="163"/>
      <c r="EH17" s="163"/>
      <c r="EI17" s="163"/>
      <c r="EJ17" s="163"/>
      <c r="EK17" s="163"/>
      <c r="EL17" s="163"/>
      <c r="EM17" s="163"/>
      <c r="EN17" s="163"/>
      <c r="EO17" s="163"/>
      <c r="EP17" s="163"/>
      <c r="EQ17" s="163"/>
      <c r="ER17" s="163"/>
      <c r="ES17" s="163"/>
      <c r="ET17" s="163"/>
      <c r="EU17" s="163"/>
      <c r="EV17" s="163"/>
      <c r="EW17" s="163"/>
      <c r="EX17" s="163"/>
      <c r="EY17" s="163"/>
      <c r="EZ17" s="163"/>
      <c r="FA17" s="163"/>
      <c r="FB17" s="163"/>
      <c r="FC17" s="163"/>
      <c r="FD17" s="163"/>
      <c r="FE17" s="163"/>
      <c r="FF17" s="163"/>
      <c r="FG17" s="163"/>
      <c r="FH17" s="163"/>
      <c r="FI17" s="163"/>
      <c r="FJ17" s="163"/>
      <c r="FK17" s="163"/>
      <c r="FL17" s="163"/>
      <c r="FM17" s="163"/>
      <c r="FN17" s="163"/>
      <c r="FO17" s="163"/>
      <c r="FP17" s="163"/>
      <c r="FQ17" s="163"/>
      <c r="FR17" s="163"/>
      <c r="FS17" s="163"/>
      <c r="FT17" s="163"/>
      <c r="FU17" s="163"/>
      <c r="FV17" s="163"/>
      <c r="FW17" s="163"/>
      <c r="FX17" s="163"/>
      <c r="FY17" s="163"/>
      <c r="FZ17" s="163"/>
      <c r="GA17" s="163"/>
      <c r="GB17" s="163"/>
      <c r="GC17" s="163"/>
      <c r="GD17" s="163"/>
      <c r="GE17" s="163"/>
      <c r="GF17" s="163"/>
      <c r="GG17" s="163"/>
      <c r="GH17" s="163"/>
      <c r="GI17" s="163"/>
      <c r="GJ17" s="163"/>
      <c r="GK17" s="163"/>
      <c r="GL17" s="163"/>
      <c r="GM17" s="163"/>
      <c r="GN17" s="163"/>
      <c r="GO17" s="163"/>
      <c r="GP17" s="163"/>
      <c r="GQ17" s="163"/>
      <c r="GR17" s="163"/>
      <c r="GS17" s="163"/>
      <c r="GT17" s="163"/>
      <c r="GU17" s="163"/>
      <c r="GV17" s="163"/>
      <c r="GW17" s="163"/>
      <c r="GX17" s="163"/>
      <c r="GY17" s="163"/>
      <c r="GZ17" s="163"/>
      <c r="HA17" s="163"/>
      <c r="HB17" s="163"/>
      <c r="HC17" s="163"/>
      <c r="HD17" s="163"/>
      <c r="HE17" s="163"/>
      <c r="HF17" s="163"/>
      <c r="HG17" s="163"/>
      <c r="HH17" s="163"/>
      <c r="HI17" s="163"/>
      <c r="HJ17" s="163"/>
      <c r="HK17" s="163"/>
      <c r="HL17" s="163"/>
      <c r="HM17" s="163"/>
      <c r="HN17" s="163"/>
      <c r="HO17" s="163"/>
      <c r="HP17" s="163"/>
      <c r="HQ17" s="163"/>
      <c r="HR17" s="163"/>
      <c r="HS17" s="163"/>
      <c r="HT17" s="163"/>
    </row>
    <row r="18" spans="1:228" ht="23.25" thickBot="1" x14ac:dyDescent="0.25">
      <c r="A18" s="25" t="s">
        <v>230</v>
      </c>
      <c r="B18" s="25" t="s">
        <v>213</v>
      </c>
      <c r="C18" s="26" t="s">
        <v>214</v>
      </c>
      <c r="D18" s="27" t="s">
        <v>84</v>
      </c>
      <c r="E18" s="27" t="s">
        <v>255</v>
      </c>
      <c r="F18" s="27" t="s">
        <v>216</v>
      </c>
      <c r="G18" s="27" t="s">
        <v>256</v>
      </c>
      <c r="H18" s="73"/>
      <c r="I18" s="27" t="s">
        <v>7</v>
      </c>
      <c r="J18" s="168" t="s">
        <v>8</v>
      </c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70"/>
      <c r="AE18" s="168" t="s">
        <v>9</v>
      </c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  <c r="BI18" s="169"/>
      <c r="BJ18" s="169"/>
      <c r="BK18" s="169"/>
      <c r="BL18" s="169"/>
      <c r="BM18" s="169"/>
      <c r="BN18" s="169"/>
      <c r="BO18" s="169"/>
      <c r="BP18" s="169"/>
      <c r="BQ18" s="169"/>
      <c r="BR18" s="169"/>
      <c r="BS18" s="169"/>
      <c r="BT18" s="169"/>
      <c r="BU18" s="169"/>
      <c r="BV18" s="169"/>
      <c r="BW18" s="169"/>
      <c r="BX18" s="169"/>
      <c r="BY18" s="169"/>
      <c r="BZ18" s="169"/>
      <c r="CA18" s="169"/>
      <c r="CB18" s="169"/>
      <c r="CC18" s="169"/>
      <c r="CD18" s="169"/>
      <c r="CE18" s="169"/>
      <c r="CF18" s="169"/>
      <c r="CG18" s="169"/>
      <c r="CH18" s="169"/>
      <c r="CI18" s="171" t="s">
        <v>10</v>
      </c>
      <c r="CJ18" s="172"/>
      <c r="CK18" s="172"/>
      <c r="CL18" s="172"/>
      <c r="CM18" s="172"/>
      <c r="CN18" s="172"/>
      <c r="CO18" s="172"/>
      <c r="CP18" s="172"/>
      <c r="CQ18" s="172"/>
      <c r="CR18" s="172"/>
      <c r="CS18" s="172"/>
      <c r="CT18" s="172"/>
      <c r="CU18" s="172"/>
      <c r="CV18" s="173"/>
      <c r="CW18" s="164" t="s">
        <v>8</v>
      </c>
      <c r="CX18" s="165"/>
      <c r="CY18" s="165"/>
      <c r="CZ18" s="165"/>
      <c r="DA18" s="165"/>
      <c r="DB18" s="165"/>
      <c r="DC18" s="165" t="s">
        <v>9</v>
      </c>
      <c r="DD18" s="165"/>
      <c r="DE18" s="165"/>
      <c r="DF18" s="165"/>
      <c r="DG18" s="165"/>
      <c r="DH18" s="165"/>
      <c r="DI18" s="165"/>
      <c r="DJ18" s="165"/>
      <c r="DK18" s="159"/>
      <c r="DL18" s="78" t="s">
        <v>10</v>
      </c>
      <c r="DM18" s="78" t="s">
        <v>10</v>
      </c>
      <c r="DN18" s="166" t="s">
        <v>8</v>
      </c>
      <c r="DO18" s="167"/>
      <c r="DP18" s="167"/>
      <c r="DQ18" s="167"/>
      <c r="DR18" s="167"/>
      <c r="DS18" s="167"/>
      <c r="DT18" s="167"/>
      <c r="DU18" s="167"/>
      <c r="DV18" s="167"/>
      <c r="DW18" s="167"/>
      <c r="DX18" s="167"/>
      <c r="DY18" s="167"/>
      <c r="DZ18" s="167"/>
      <c r="EA18" s="167"/>
      <c r="EB18" s="167"/>
      <c r="EC18" s="174"/>
      <c r="ED18" s="166" t="s">
        <v>9</v>
      </c>
      <c r="EE18" s="167"/>
      <c r="EF18" s="167"/>
      <c r="EG18" s="167"/>
      <c r="EH18" s="167"/>
      <c r="EI18" s="167"/>
      <c r="EJ18" s="167"/>
      <c r="EK18" s="167"/>
      <c r="EL18" s="167"/>
      <c r="EM18" s="167"/>
      <c r="EN18" s="167"/>
      <c r="EO18" s="167"/>
      <c r="EP18" s="167"/>
      <c r="EQ18" s="167"/>
      <c r="ER18" s="167"/>
      <c r="ES18" s="167"/>
      <c r="ET18" s="167"/>
      <c r="EU18" s="167"/>
      <c r="EV18" s="167"/>
      <c r="EW18" s="167"/>
      <c r="EX18" s="167"/>
      <c r="EY18" s="167"/>
      <c r="EZ18" s="167"/>
      <c r="FA18" s="167"/>
      <c r="FB18" s="167"/>
      <c r="FC18" s="167"/>
      <c r="FD18" s="167"/>
      <c r="FE18" s="167"/>
      <c r="FF18" s="167"/>
      <c r="FG18" s="167"/>
      <c r="FH18" s="167"/>
      <c r="FI18" s="167"/>
      <c r="FJ18" s="167"/>
      <c r="FK18" s="167"/>
      <c r="FL18" s="167"/>
      <c r="FM18" s="167"/>
      <c r="FN18" s="167"/>
      <c r="FO18" s="167"/>
      <c r="FP18" s="167"/>
      <c r="FQ18" s="167"/>
      <c r="FR18" s="167"/>
      <c r="FS18" s="167"/>
      <c r="FT18" s="167"/>
      <c r="FU18" s="167"/>
      <c r="FV18" s="167"/>
      <c r="FW18" s="167"/>
      <c r="FX18" s="167"/>
      <c r="FY18" s="167"/>
      <c r="FZ18" s="167"/>
      <c r="GA18" s="167"/>
      <c r="GB18" s="167"/>
      <c r="GC18" s="167"/>
      <c r="GD18" s="167"/>
      <c r="GE18" s="167"/>
      <c r="GF18" s="167"/>
      <c r="GG18" s="167"/>
      <c r="GH18" s="167"/>
      <c r="GI18" s="167"/>
      <c r="GJ18" s="167"/>
      <c r="GK18" s="167"/>
      <c r="GL18" s="167"/>
      <c r="GM18" s="167"/>
      <c r="GN18" s="167"/>
      <c r="GO18" s="167"/>
      <c r="GP18" s="167"/>
      <c r="GQ18" s="167"/>
      <c r="GR18" s="167"/>
      <c r="GS18" s="167"/>
      <c r="GT18" s="167"/>
      <c r="GU18" s="167"/>
      <c r="GV18" s="167"/>
      <c r="GW18" s="167"/>
      <c r="GX18" s="167"/>
      <c r="GY18" s="167"/>
      <c r="GZ18" s="167"/>
      <c r="HA18" s="167"/>
      <c r="HB18" s="167"/>
      <c r="HC18" s="174"/>
      <c r="HD18" s="166" t="s">
        <v>10</v>
      </c>
      <c r="HE18" s="167"/>
      <c r="HF18" s="167"/>
      <c r="HG18" s="167"/>
      <c r="HH18" s="167"/>
      <c r="HI18" s="167"/>
      <c r="HJ18" s="167"/>
      <c r="HK18" s="167"/>
      <c r="HL18" s="167"/>
      <c r="HM18" s="167"/>
      <c r="HN18" s="167"/>
      <c r="HO18" s="167"/>
      <c r="HP18" s="167"/>
      <c r="HQ18" s="167"/>
      <c r="HR18" s="167"/>
      <c r="HS18" s="167"/>
      <c r="HT18" s="174"/>
    </row>
    <row r="19" spans="1:228" ht="15" customHeight="1" x14ac:dyDescent="0.2">
      <c r="A19" s="24">
        <v>2</v>
      </c>
      <c r="B19" s="22" t="s">
        <v>267</v>
      </c>
      <c r="C19" s="23" t="s">
        <v>268</v>
      </c>
      <c r="D19" s="62"/>
      <c r="E19" s="63"/>
      <c r="F19" s="64"/>
      <c r="G19" s="65"/>
      <c r="H19" s="30"/>
      <c r="I19" s="44" t="s">
        <v>7</v>
      </c>
      <c r="J19" s="112" t="s">
        <v>12</v>
      </c>
      <c r="K19" s="112" t="s">
        <v>269</v>
      </c>
      <c r="L19" s="113" t="s">
        <v>13</v>
      </c>
      <c r="M19" s="113" t="s">
        <v>270</v>
      </c>
      <c r="N19" s="113" t="s">
        <v>271</v>
      </c>
      <c r="O19" s="113" t="s">
        <v>14</v>
      </c>
      <c r="P19" s="113" t="s">
        <v>15</v>
      </c>
      <c r="Q19" s="113" t="s">
        <v>16</v>
      </c>
      <c r="R19" s="113" t="s">
        <v>17</v>
      </c>
      <c r="S19" s="113" t="s">
        <v>18</v>
      </c>
      <c r="T19" s="113" t="s">
        <v>19</v>
      </c>
      <c r="U19" s="113" t="s">
        <v>20</v>
      </c>
      <c r="V19" s="113" t="s">
        <v>272</v>
      </c>
      <c r="W19" s="113" t="s">
        <v>21</v>
      </c>
      <c r="X19" s="113" t="s">
        <v>93</v>
      </c>
      <c r="Y19" s="113" t="s">
        <v>94</v>
      </c>
      <c r="Z19" s="113" t="s">
        <v>273</v>
      </c>
      <c r="AA19" s="113" t="s">
        <v>95</v>
      </c>
      <c r="AB19" s="113" t="s">
        <v>96</v>
      </c>
      <c r="AC19" s="113" t="s">
        <v>99</v>
      </c>
      <c r="AD19" s="114" t="s">
        <v>100</v>
      </c>
      <c r="AE19" s="109" t="s">
        <v>101</v>
      </c>
      <c r="AF19" s="110" t="s">
        <v>102</v>
      </c>
      <c r="AG19" s="110" t="s">
        <v>274</v>
      </c>
      <c r="AH19" s="110" t="s">
        <v>103</v>
      </c>
      <c r="AI19" s="110" t="s">
        <v>275</v>
      </c>
      <c r="AJ19" s="110" t="s">
        <v>104</v>
      </c>
      <c r="AK19" s="110" t="s">
        <v>276</v>
      </c>
      <c r="AL19" s="110" t="s">
        <v>105</v>
      </c>
      <c r="AM19" s="110" t="s">
        <v>277</v>
      </c>
      <c r="AN19" s="110" t="s">
        <v>107</v>
      </c>
      <c r="AO19" s="110" t="s">
        <v>278</v>
      </c>
      <c r="AP19" s="110" t="s">
        <v>108</v>
      </c>
      <c r="AQ19" s="110" t="s">
        <v>279</v>
      </c>
      <c r="AR19" s="110" t="s">
        <v>109</v>
      </c>
      <c r="AS19" s="110" t="s">
        <v>280</v>
      </c>
      <c r="AT19" s="110" t="s">
        <v>110</v>
      </c>
      <c r="AU19" s="110" t="s">
        <v>281</v>
      </c>
      <c r="AV19" s="110" t="s">
        <v>111</v>
      </c>
      <c r="AW19" s="110" t="s">
        <v>112</v>
      </c>
      <c r="AX19" s="110" t="s">
        <v>113</v>
      </c>
      <c r="AY19" s="110" t="s">
        <v>114</v>
      </c>
      <c r="AZ19" s="110" t="s">
        <v>282</v>
      </c>
      <c r="BA19" s="110" t="s">
        <v>115</v>
      </c>
      <c r="BB19" s="110" t="s">
        <v>116</v>
      </c>
      <c r="BC19" s="110" t="s">
        <v>283</v>
      </c>
      <c r="BD19" s="110" t="s">
        <v>117</v>
      </c>
      <c r="BE19" s="110" t="s">
        <v>284</v>
      </c>
      <c r="BF19" s="110" t="s">
        <v>118</v>
      </c>
      <c r="BG19" s="110" t="s">
        <v>285</v>
      </c>
      <c r="BH19" s="110" t="s">
        <v>119</v>
      </c>
      <c r="BI19" s="110" t="s">
        <v>286</v>
      </c>
      <c r="BJ19" s="110" t="s">
        <v>120</v>
      </c>
      <c r="BK19" s="110" t="s">
        <v>287</v>
      </c>
      <c r="BL19" s="115" t="s">
        <v>288</v>
      </c>
      <c r="BM19" s="110" t="s">
        <v>289</v>
      </c>
      <c r="BN19" s="110" t="s">
        <v>290</v>
      </c>
      <c r="BO19" s="110" t="s">
        <v>291</v>
      </c>
      <c r="BP19" s="110" t="s">
        <v>292</v>
      </c>
      <c r="BQ19" s="110" t="s">
        <v>293</v>
      </c>
      <c r="BR19" s="110" t="s">
        <v>294</v>
      </c>
      <c r="BS19" s="110" t="s">
        <v>295</v>
      </c>
      <c r="BT19" s="110" t="s">
        <v>296</v>
      </c>
      <c r="BU19" s="116" t="s">
        <v>297</v>
      </c>
      <c r="BV19" s="110" t="s">
        <v>298</v>
      </c>
      <c r="BW19" s="110" t="s">
        <v>299</v>
      </c>
      <c r="BX19" s="110" t="s">
        <v>300</v>
      </c>
      <c r="BY19" s="110" t="s">
        <v>301</v>
      </c>
      <c r="BZ19" s="110" t="s">
        <v>302</v>
      </c>
      <c r="CA19" s="110" t="s">
        <v>303</v>
      </c>
      <c r="CB19" s="110" t="s">
        <v>304</v>
      </c>
      <c r="CC19" s="110" t="s">
        <v>305</v>
      </c>
      <c r="CD19" s="110" t="s">
        <v>306</v>
      </c>
      <c r="CE19" s="111" t="s">
        <v>307</v>
      </c>
      <c r="CF19" s="111" t="s">
        <v>308</v>
      </c>
      <c r="CG19" s="111" t="s">
        <v>309</v>
      </c>
      <c r="CH19" s="111" t="s">
        <v>310</v>
      </c>
      <c r="CI19" s="106" t="s">
        <v>311</v>
      </c>
      <c r="CJ19" s="107" t="s">
        <v>312</v>
      </c>
      <c r="CK19" s="107" t="s">
        <v>313</v>
      </c>
      <c r="CL19" s="107" t="s">
        <v>314</v>
      </c>
      <c r="CM19" s="107" t="s">
        <v>315</v>
      </c>
      <c r="CN19" s="107" t="s">
        <v>316</v>
      </c>
      <c r="CO19" s="107" t="s">
        <v>317</v>
      </c>
      <c r="CP19" s="107" t="s">
        <v>318</v>
      </c>
      <c r="CQ19" s="107" t="s">
        <v>22</v>
      </c>
      <c r="CR19" s="107" t="s">
        <v>23</v>
      </c>
      <c r="CS19" s="107" t="s">
        <v>24</v>
      </c>
      <c r="CT19" s="107" t="s">
        <v>25</v>
      </c>
      <c r="CU19" s="108" t="s">
        <v>26</v>
      </c>
      <c r="CV19" s="108" t="s">
        <v>27</v>
      </c>
      <c r="CW19" s="101" t="s">
        <v>28</v>
      </c>
      <c r="CX19" s="44" t="s">
        <v>29</v>
      </c>
      <c r="CY19" s="44" t="s">
        <v>30</v>
      </c>
      <c r="CZ19" s="44" t="s">
        <v>31</v>
      </c>
      <c r="DA19" s="44" t="s">
        <v>32</v>
      </c>
      <c r="DB19" s="44" t="s">
        <v>33</v>
      </c>
      <c r="DC19" s="74" t="s">
        <v>34</v>
      </c>
      <c r="DD19" s="74" t="s">
        <v>35</v>
      </c>
      <c r="DE19" s="74" t="s">
        <v>231</v>
      </c>
      <c r="DF19" s="74" t="s">
        <v>36</v>
      </c>
      <c r="DG19" s="74" t="s">
        <v>232</v>
      </c>
      <c r="DH19" s="74" t="s">
        <v>37</v>
      </c>
      <c r="DI19" s="74" t="s">
        <v>38</v>
      </c>
      <c r="DJ19" s="74" t="s">
        <v>39</v>
      </c>
      <c r="DK19" s="74" t="s">
        <v>40</v>
      </c>
      <c r="DL19" s="100" t="s">
        <v>233</v>
      </c>
      <c r="DM19" s="100" t="s">
        <v>234</v>
      </c>
      <c r="DN19" s="102" t="s">
        <v>41</v>
      </c>
      <c r="DO19" s="74" t="s">
        <v>42</v>
      </c>
      <c r="DP19" s="74" t="s">
        <v>43</v>
      </c>
      <c r="DQ19" s="74" t="s">
        <v>44</v>
      </c>
      <c r="DR19" s="74" t="s">
        <v>45</v>
      </c>
      <c r="DS19" s="74" t="s">
        <v>46</v>
      </c>
      <c r="DT19" s="74" t="s">
        <v>47</v>
      </c>
      <c r="DU19" s="74" t="s">
        <v>48</v>
      </c>
      <c r="DV19" s="74" t="s">
        <v>49</v>
      </c>
      <c r="DW19" s="74" t="s">
        <v>50</v>
      </c>
      <c r="DX19" s="74" t="s">
        <v>51</v>
      </c>
      <c r="DY19" s="74" t="s">
        <v>52</v>
      </c>
      <c r="DZ19" s="74" t="s">
        <v>53</v>
      </c>
      <c r="EA19" s="74" t="s">
        <v>54</v>
      </c>
      <c r="EB19" s="74" t="s">
        <v>55</v>
      </c>
      <c r="EC19" s="103" t="s">
        <v>56</v>
      </c>
      <c r="ED19" s="104" t="s">
        <v>43</v>
      </c>
      <c r="EE19" s="44" t="s">
        <v>57</v>
      </c>
      <c r="EF19" s="44" t="s">
        <v>79</v>
      </c>
      <c r="EG19" s="44" t="s">
        <v>58</v>
      </c>
      <c r="EH19" s="44" t="s">
        <v>59</v>
      </c>
      <c r="EI19" s="44" t="s">
        <v>60</v>
      </c>
      <c r="EJ19" s="44" t="s">
        <v>61</v>
      </c>
      <c r="EK19" s="44" t="s">
        <v>62</v>
      </c>
      <c r="EL19" s="44" t="s">
        <v>63</v>
      </c>
      <c r="EM19" s="44" t="s">
        <v>64</v>
      </c>
      <c r="EN19" s="44" t="s">
        <v>65</v>
      </c>
      <c r="EO19" s="44" t="s">
        <v>66</v>
      </c>
      <c r="EP19" s="44" t="s">
        <v>67</v>
      </c>
      <c r="EQ19" s="44" t="s">
        <v>319</v>
      </c>
      <c r="ER19" s="44" t="s">
        <v>68</v>
      </c>
      <c r="ES19" s="44" t="s">
        <v>69</v>
      </c>
      <c r="ET19" s="44" t="s">
        <v>70</v>
      </c>
      <c r="EU19" s="44" t="s">
        <v>71</v>
      </c>
      <c r="EV19" s="44" t="s">
        <v>72</v>
      </c>
      <c r="EW19" s="44" t="s">
        <v>44</v>
      </c>
      <c r="EX19" s="44" t="s">
        <v>73</v>
      </c>
      <c r="EY19" s="44" t="s">
        <v>46</v>
      </c>
      <c r="EZ19" s="44" t="s">
        <v>47</v>
      </c>
      <c r="FA19" s="44" t="s">
        <v>48</v>
      </c>
      <c r="FB19" s="44" t="s">
        <v>49</v>
      </c>
      <c r="FC19" s="44" t="s">
        <v>50</v>
      </c>
      <c r="FD19" s="44" t="s">
        <v>52</v>
      </c>
      <c r="FE19" s="44" t="s">
        <v>53</v>
      </c>
      <c r="FF19" s="44" t="s">
        <v>74</v>
      </c>
      <c r="FG19" s="44" t="s">
        <v>320</v>
      </c>
      <c r="FH19" s="44" t="s">
        <v>54</v>
      </c>
      <c r="FI19" s="44" t="s">
        <v>75</v>
      </c>
      <c r="FJ19" s="44" t="s">
        <v>76</v>
      </c>
      <c r="FK19" s="44">
        <v>102</v>
      </c>
      <c r="FL19" s="44">
        <v>103</v>
      </c>
      <c r="FM19" s="44">
        <v>104</v>
      </c>
      <c r="FN19" s="44">
        <v>105</v>
      </c>
      <c r="FO19" s="44">
        <v>106</v>
      </c>
      <c r="FP19" s="44">
        <v>107</v>
      </c>
      <c r="FQ19" s="44">
        <v>108</v>
      </c>
      <c r="FR19" s="44">
        <v>109</v>
      </c>
      <c r="FS19" s="44">
        <v>110</v>
      </c>
      <c r="FT19" s="44">
        <v>111</v>
      </c>
      <c r="FU19" s="44">
        <v>112</v>
      </c>
      <c r="FV19" s="44">
        <v>113</v>
      </c>
      <c r="FW19" s="44">
        <v>114</v>
      </c>
      <c r="FX19" s="44">
        <v>115</v>
      </c>
      <c r="FY19" s="44">
        <v>116</v>
      </c>
      <c r="FZ19" s="44">
        <v>117</v>
      </c>
      <c r="GA19" s="44">
        <v>118</v>
      </c>
      <c r="GB19" s="44">
        <v>119</v>
      </c>
      <c r="GC19" s="44">
        <v>120</v>
      </c>
      <c r="GD19" s="44">
        <v>121</v>
      </c>
      <c r="GE19" s="44">
        <v>202</v>
      </c>
      <c r="GF19" s="44">
        <v>203</v>
      </c>
      <c r="GG19" s="44">
        <v>204</v>
      </c>
      <c r="GH19" s="44">
        <v>205</v>
      </c>
      <c r="GI19" s="44">
        <v>206</v>
      </c>
      <c r="GJ19" s="44">
        <v>207</v>
      </c>
      <c r="GK19" s="44">
        <v>208</v>
      </c>
      <c r="GL19" s="44">
        <v>209</v>
      </c>
      <c r="GM19" s="44">
        <v>210</v>
      </c>
      <c r="GN19" s="44">
        <v>211</v>
      </c>
      <c r="GO19" s="44">
        <v>212</v>
      </c>
      <c r="GP19" s="44">
        <v>213</v>
      </c>
      <c r="GQ19" s="44">
        <v>214</v>
      </c>
      <c r="GR19" s="44">
        <v>215</v>
      </c>
      <c r="GS19" s="44">
        <v>216</v>
      </c>
      <c r="GT19" s="44">
        <v>217</v>
      </c>
      <c r="GU19" s="44">
        <v>218</v>
      </c>
      <c r="GV19" s="44">
        <v>219</v>
      </c>
      <c r="GW19" s="44">
        <v>220</v>
      </c>
      <c r="GX19" s="44">
        <v>221</v>
      </c>
      <c r="GY19" s="44">
        <v>222</v>
      </c>
      <c r="GZ19" s="44">
        <v>302</v>
      </c>
      <c r="HA19" s="44">
        <v>303</v>
      </c>
      <c r="HB19" s="44">
        <v>304</v>
      </c>
      <c r="HC19" s="105">
        <v>305</v>
      </c>
      <c r="HD19" s="102" t="s">
        <v>41</v>
      </c>
      <c r="HE19" s="74" t="s">
        <v>42</v>
      </c>
      <c r="HF19" s="74" t="s">
        <v>77</v>
      </c>
      <c r="HG19" s="74" t="s">
        <v>78</v>
      </c>
      <c r="HH19" s="74" t="s">
        <v>43</v>
      </c>
      <c r="HI19" s="74" t="s">
        <v>57</v>
      </c>
      <c r="HJ19" s="74" t="s">
        <v>79</v>
      </c>
      <c r="HK19" s="74" t="s">
        <v>58</v>
      </c>
      <c r="HL19" s="74" t="s">
        <v>59</v>
      </c>
      <c r="HM19" s="74" t="s">
        <v>60</v>
      </c>
      <c r="HN19" s="74" t="s">
        <v>72</v>
      </c>
      <c r="HO19" s="74" t="s">
        <v>44</v>
      </c>
      <c r="HP19" s="74" t="s">
        <v>45</v>
      </c>
      <c r="HQ19" s="74" t="s">
        <v>73</v>
      </c>
      <c r="HR19" s="74" t="s">
        <v>46</v>
      </c>
      <c r="HS19" s="74" t="s">
        <v>47</v>
      </c>
      <c r="HT19" s="103" t="s">
        <v>48</v>
      </c>
    </row>
    <row r="20" spans="1:228" x14ac:dyDescent="0.2">
      <c r="A20" s="6">
        <v>3</v>
      </c>
      <c r="B20" s="18" t="s">
        <v>321</v>
      </c>
      <c r="C20" s="7" t="s">
        <v>322</v>
      </c>
      <c r="D20" s="66"/>
      <c r="E20" s="67" t="str">
        <f>IF(SUM(I20:EE20)&lt;&gt;0,ROUNDUP(SUM(I20:EE20),0),"")</f>
        <v/>
      </c>
      <c r="F20" s="68"/>
      <c r="G20" s="69" t="str">
        <f t="shared" ref="G20:G56" si="0">IF(OR(E20="",F20=""),"",E20*F20)</f>
        <v/>
      </c>
      <c r="H20" s="59"/>
      <c r="I20" s="70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0"/>
      <c r="AX20" s="70"/>
      <c r="AY20" s="70"/>
      <c r="AZ20" s="70"/>
      <c r="BA20" s="70"/>
      <c r="BB20" s="70"/>
      <c r="BC20" s="75"/>
      <c r="BD20" s="75"/>
      <c r="BE20" s="75"/>
      <c r="BF20" s="70"/>
      <c r="BG20" s="70"/>
      <c r="BH20" s="70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0"/>
      <c r="CT20" s="70"/>
      <c r="CU20" s="70"/>
      <c r="CV20" s="70"/>
      <c r="CW20" s="70"/>
      <c r="CX20" s="70"/>
      <c r="CY20" s="70"/>
      <c r="CZ20" s="70"/>
      <c r="DA20" s="70"/>
      <c r="DB20" s="70"/>
      <c r="DC20" s="70"/>
      <c r="DD20" s="70"/>
      <c r="DE20" s="70"/>
      <c r="DF20" s="70"/>
      <c r="DG20" s="70"/>
      <c r="DH20" s="70"/>
      <c r="DI20" s="70"/>
      <c r="DJ20" s="70"/>
      <c r="DK20" s="70"/>
      <c r="DL20" s="70"/>
      <c r="DM20" s="70"/>
      <c r="DN20" s="70"/>
      <c r="DO20" s="70"/>
      <c r="DP20" s="70"/>
      <c r="DQ20" s="70"/>
      <c r="DR20" s="70"/>
      <c r="DS20" s="70"/>
      <c r="DT20" s="70"/>
      <c r="DU20" s="70"/>
      <c r="DV20" s="70"/>
      <c r="DW20" s="75"/>
      <c r="DX20" s="75"/>
      <c r="DY20" s="75"/>
      <c r="DZ20" s="70"/>
      <c r="EA20" s="70"/>
      <c r="EB20" s="70"/>
      <c r="EC20" s="70"/>
      <c r="ED20" s="75"/>
      <c r="EE20" s="70"/>
    </row>
    <row r="21" spans="1:228" x14ac:dyDescent="0.2">
      <c r="A21" s="8">
        <v>4</v>
      </c>
      <c r="B21" s="9" t="s">
        <v>323</v>
      </c>
      <c r="C21" s="9" t="s">
        <v>324</v>
      </c>
      <c r="D21" s="8" t="s">
        <v>219</v>
      </c>
      <c r="E21" s="28">
        <f t="shared" ref="E21:E26" si="1">IF(SUM(I21:EE21)&lt;&gt;0,ROUNDUP(SUM(I21:EE21),0),"")</f>
        <v>1</v>
      </c>
      <c r="F21" s="50"/>
      <c r="G21" s="49" t="str">
        <f t="shared" si="0"/>
        <v/>
      </c>
      <c r="H21" s="59"/>
      <c r="I21" s="32">
        <v>1</v>
      </c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32"/>
      <c r="AX21" s="32"/>
      <c r="AY21" s="32"/>
      <c r="AZ21" s="32"/>
      <c r="BA21" s="32"/>
      <c r="BB21" s="32"/>
      <c r="BC21" s="76"/>
      <c r="BD21" s="76"/>
      <c r="BE21" s="76"/>
      <c r="BF21" s="32"/>
      <c r="BG21" s="32"/>
      <c r="BH21" s="32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76"/>
      <c r="DX21" s="76"/>
      <c r="DY21" s="76"/>
      <c r="DZ21" s="32"/>
      <c r="EA21" s="32"/>
      <c r="EB21" s="32"/>
      <c r="EC21" s="32"/>
      <c r="ED21" s="76"/>
      <c r="EE21" s="32"/>
    </row>
    <row r="22" spans="1:228" x14ac:dyDescent="0.2">
      <c r="A22" s="6">
        <v>3</v>
      </c>
      <c r="B22" s="18" t="s">
        <v>325</v>
      </c>
      <c r="C22" s="7" t="s">
        <v>326</v>
      </c>
      <c r="D22" s="66"/>
      <c r="E22" s="67" t="str">
        <f>IF(SUM(I22:EE22)&lt;&gt;0,ROUNDUP(SUM(I22:EE22),0),"")</f>
        <v/>
      </c>
      <c r="F22" s="68"/>
      <c r="G22" s="69" t="str">
        <f>IF(OR(E22="",F22=""),"",E22*F22)</f>
        <v/>
      </c>
      <c r="H22" s="59"/>
      <c r="I22" s="70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0"/>
      <c r="AX22" s="70"/>
      <c r="AY22" s="70"/>
      <c r="AZ22" s="70"/>
      <c r="BA22" s="70"/>
      <c r="BB22" s="70"/>
      <c r="BC22" s="75"/>
      <c r="BD22" s="75"/>
      <c r="BE22" s="75"/>
      <c r="BF22" s="70"/>
      <c r="BG22" s="70"/>
      <c r="BH22" s="70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0"/>
      <c r="CT22" s="70"/>
      <c r="CU22" s="70"/>
      <c r="CV22" s="70"/>
      <c r="CW22" s="70"/>
      <c r="CX22" s="70"/>
      <c r="CY22" s="70"/>
      <c r="CZ22" s="70"/>
      <c r="DA22" s="70"/>
      <c r="DB22" s="70"/>
      <c r="DC22" s="70"/>
      <c r="DD22" s="70"/>
      <c r="DE22" s="70"/>
      <c r="DF22" s="70"/>
      <c r="DG22" s="70"/>
      <c r="DH22" s="70"/>
      <c r="DI22" s="70"/>
      <c r="DJ22" s="70"/>
      <c r="DK22" s="70"/>
      <c r="DL22" s="70"/>
      <c r="DM22" s="70"/>
      <c r="DN22" s="70"/>
      <c r="DO22" s="70"/>
      <c r="DP22" s="70"/>
      <c r="DQ22" s="70"/>
      <c r="DR22" s="70"/>
      <c r="DS22" s="70"/>
      <c r="DT22" s="70"/>
      <c r="DU22" s="70"/>
      <c r="DV22" s="70"/>
      <c r="DW22" s="75"/>
      <c r="DX22" s="75"/>
      <c r="DY22" s="75"/>
      <c r="DZ22" s="70"/>
      <c r="EA22" s="70"/>
      <c r="EB22" s="70"/>
      <c r="EC22" s="70"/>
      <c r="ED22" s="75"/>
      <c r="EE22" s="70"/>
    </row>
    <row r="23" spans="1:228" x14ac:dyDescent="0.2">
      <c r="A23" s="8">
        <v>4</v>
      </c>
      <c r="B23" s="9" t="s">
        <v>198</v>
      </c>
      <c r="C23" s="9" t="s">
        <v>327</v>
      </c>
      <c r="D23" s="8" t="s">
        <v>82</v>
      </c>
      <c r="E23" s="28">
        <f>IF(SUM(I23:EE23)&lt;&gt;0,ROUNDUP(SUM(I23:EE23),0),"")</f>
        <v>228</v>
      </c>
      <c r="F23" s="50"/>
      <c r="G23" s="49" t="str">
        <f>IF(OR(E23="",F23=""),"",E23*F23)</f>
        <v/>
      </c>
      <c r="H23" s="59"/>
      <c r="I23" s="32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32"/>
      <c r="AX23" s="32"/>
      <c r="AY23" s="32"/>
      <c r="AZ23" s="32"/>
      <c r="BA23" s="32"/>
      <c r="BB23" s="32"/>
      <c r="BC23" s="76"/>
      <c r="BD23" s="76"/>
      <c r="BE23" s="76"/>
      <c r="BF23" s="32"/>
      <c r="BG23" s="32"/>
      <c r="BH23" s="32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>
        <f>'Métrés Cloisons CF'!BU7*1.2</f>
        <v>10.319999999999999</v>
      </c>
      <c r="BV23" s="76">
        <f>'Métrés Cloisons CF'!BV7*1.2</f>
        <v>0</v>
      </c>
      <c r="BW23" s="76">
        <f>'Métrés Cloisons CF'!BW7*1.2</f>
        <v>14.639999999999999</v>
      </c>
      <c r="BX23" s="76">
        <f>'Métrés Cloisons CF'!BX7*1.2</f>
        <v>10.404</v>
      </c>
      <c r="BY23" s="76">
        <f>'Métrés Cloisons CF'!BY7*1.2</f>
        <v>10.415999999999999</v>
      </c>
      <c r="BZ23" s="76">
        <f>'Métrés Cloisons CF'!BZ7*1.2</f>
        <v>10.38</v>
      </c>
      <c r="CA23" s="76">
        <f>'Métrés Cloisons CF'!CA7*1.2</f>
        <v>0</v>
      </c>
      <c r="CB23" s="76">
        <f>'Métrés Cloisons CF'!CB7*1.2</f>
        <v>10.319999999999999</v>
      </c>
      <c r="CC23" s="76">
        <f>'Métrés Cloisons CF'!CC7*1.2</f>
        <v>0</v>
      </c>
      <c r="CD23" s="76">
        <f>'Métrés Cloisons CF'!CD7*1.2</f>
        <v>10.415999999999999</v>
      </c>
      <c r="CE23" s="76">
        <f>'Métrés Cloisons CF'!CE7*1.2</f>
        <v>10.404</v>
      </c>
      <c r="CF23" s="76">
        <f>'Métrés Cloisons CF'!CF7*1.2</f>
        <v>10.415999999999999</v>
      </c>
      <c r="CG23" s="76">
        <f>'Métrés Cloisons CF'!CG7*1.2</f>
        <v>10.38</v>
      </c>
      <c r="CH23" s="76"/>
      <c r="CI23" s="76">
        <f>'Métrés Cloisons CF'!CI7*1.2</f>
        <v>10.319999999999999</v>
      </c>
      <c r="CJ23" s="76">
        <f>'Métrés Cloisons CF'!CJ7*1.2</f>
        <v>10.319999999999999</v>
      </c>
      <c r="CK23" s="76">
        <f>'Métrés Cloisons CF'!CK7*1.2</f>
        <v>0</v>
      </c>
      <c r="CL23" s="76">
        <f>'Métrés Cloisons CF'!CL7*1.2</f>
        <v>10.415999999999999</v>
      </c>
      <c r="CM23" s="76">
        <f>'Métrés Cloisons CF'!CM7*1.2</f>
        <v>10.404</v>
      </c>
      <c r="CN23" s="76">
        <f>'Métrés Cloisons CF'!CN7*1.2</f>
        <v>10.415999999999999</v>
      </c>
      <c r="CO23" s="76">
        <f>'Métrés Cloisons CF'!CO7*1.2</f>
        <v>10.38</v>
      </c>
      <c r="CP23" s="76"/>
      <c r="CQ23" s="76">
        <f>'Métrés Cloisons CF'!CQ7*1.2</f>
        <v>3.996</v>
      </c>
      <c r="CR23" s="76">
        <f>'Métrés Cloisons CF'!CR7*1.2</f>
        <v>6.2039999999999997</v>
      </c>
      <c r="CS23" s="32"/>
      <c r="CT23" s="32"/>
      <c r="CU23" s="32"/>
      <c r="CV23" s="32"/>
      <c r="CW23" s="32"/>
      <c r="CX23" s="32"/>
      <c r="CY23" s="32"/>
      <c r="CZ23" s="32">
        <f>'Métrés Cloisons CF'!CZ7*1.2</f>
        <v>10.308</v>
      </c>
      <c r="DA23" s="32">
        <f>'Métrés Cloisons CF'!DA7*1.2</f>
        <v>6.1199999999999992</v>
      </c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>
        <f>'Métrés Cloisons CF'!DM7*1.2</f>
        <v>10.319999999999999</v>
      </c>
      <c r="DT23" s="32">
        <f>'Métrés Cloisons CF'!DN7*1.2</f>
        <v>10.26</v>
      </c>
      <c r="DU23" s="32">
        <f>'Métrés Cloisons CF'!DO7*1.2</f>
        <v>10.308</v>
      </c>
      <c r="DV23" s="32"/>
      <c r="DW23" s="76"/>
      <c r="DX23" s="76"/>
      <c r="DY23" s="76"/>
      <c r="DZ23" s="32"/>
      <c r="EA23" s="32"/>
      <c r="EB23" s="32"/>
      <c r="EC23" s="32"/>
      <c r="ED23" s="76"/>
      <c r="EE23" s="32"/>
    </row>
    <row r="24" spans="1:228" x14ac:dyDescent="0.2">
      <c r="A24" s="8">
        <v>4</v>
      </c>
      <c r="B24" s="9" t="s">
        <v>328</v>
      </c>
      <c r="C24" s="9" t="s">
        <v>329</v>
      </c>
      <c r="D24" s="8" t="s">
        <v>82</v>
      </c>
      <c r="E24" s="28">
        <f>IF(SUM(I24:EE24)&lt;&gt;0,ROUNDUP(SUM(I24:EE24),0),"")</f>
        <v>168</v>
      </c>
      <c r="F24" s="50"/>
      <c r="G24" s="49" t="str">
        <f>IF(OR(E24="",F24=""),"",E24*F24)</f>
        <v/>
      </c>
      <c r="H24" s="59"/>
      <c r="I24" s="32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32"/>
      <c r="AX24" s="32"/>
      <c r="AY24" s="32"/>
      <c r="AZ24" s="32"/>
      <c r="BA24" s="32"/>
      <c r="BB24" s="32"/>
      <c r="BC24" s="76"/>
      <c r="BD24" s="76"/>
      <c r="BE24" s="76"/>
      <c r="BF24" s="32"/>
      <c r="BG24" s="32"/>
      <c r="BH24" s="32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>
        <v>56</v>
      </c>
      <c r="CD24" s="76">
        <v>56</v>
      </c>
      <c r="CE24" s="76">
        <v>56</v>
      </c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76"/>
      <c r="DX24" s="76"/>
      <c r="DY24" s="76"/>
      <c r="DZ24" s="32"/>
      <c r="EA24" s="32"/>
      <c r="EB24" s="32"/>
      <c r="EC24" s="32"/>
      <c r="ED24" s="76"/>
      <c r="EE24" s="32"/>
    </row>
    <row r="25" spans="1:228" x14ac:dyDescent="0.2">
      <c r="A25" s="6">
        <v>3</v>
      </c>
      <c r="B25" s="18" t="s">
        <v>330</v>
      </c>
      <c r="C25" s="7" t="s">
        <v>331</v>
      </c>
      <c r="D25" s="66"/>
      <c r="E25" s="67" t="str">
        <f t="shared" si="1"/>
        <v/>
      </c>
      <c r="F25" s="68"/>
      <c r="G25" s="69" t="str">
        <f t="shared" si="0"/>
        <v/>
      </c>
      <c r="H25" s="59"/>
      <c r="I25" s="70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0"/>
      <c r="AX25" s="70"/>
      <c r="AY25" s="70"/>
      <c r="AZ25" s="70"/>
      <c r="BA25" s="70"/>
      <c r="BB25" s="70"/>
      <c r="BC25" s="75"/>
      <c r="BD25" s="75"/>
      <c r="BE25" s="75"/>
      <c r="BF25" s="70"/>
      <c r="BG25" s="70"/>
      <c r="BH25" s="70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75"/>
      <c r="CN25" s="75"/>
      <c r="CO25" s="75"/>
      <c r="CP25" s="75"/>
      <c r="CQ25" s="75"/>
      <c r="CR25" s="75"/>
      <c r="CS25" s="70"/>
      <c r="CT25" s="70"/>
      <c r="CU25" s="70"/>
      <c r="CV25" s="70"/>
      <c r="CW25" s="70"/>
      <c r="CX25" s="70"/>
      <c r="CY25" s="70"/>
      <c r="CZ25" s="70"/>
      <c r="DA25" s="70"/>
      <c r="DB25" s="70"/>
      <c r="DC25" s="70"/>
      <c r="DD25" s="70"/>
      <c r="DE25" s="70"/>
      <c r="DF25" s="70"/>
      <c r="DG25" s="70"/>
      <c r="DH25" s="70"/>
      <c r="DI25" s="70"/>
      <c r="DJ25" s="70"/>
      <c r="DK25" s="70"/>
      <c r="DL25" s="70"/>
      <c r="DM25" s="70"/>
      <c r="DN25" s="70"/>
      <c r="DO25" s="70"/>
      <c r="DP25" s="70"/>
      <c r="DQ25" s="70"/>
      <c r="DR25" s="70"/>
      <c r="DS25" s="70"/>
      <c r="DT25" s="70"/>
      <c r="DU25" s="70"/>
      <c r="DV25" s="70"/>
      <c r="DW25" s="75"/>
      <c r="DX25" s="75"/>
      <c r="DY25" s="75"/>
      <c r="DZ25" s="70"/>
      <c r="EA25" s="70"/>
      <c r="EB25" s="70"/>
      <c r="EC25" s="70"/>
      <c r="ED25" s="75"/>
      <c r="EE25" s="70"/>
    </row>
    <row r="26" spans="1:228" x14ac:dyDescent="0.2">
      <c r="A26" s="8">
        <v>4</v>
      </c>
      <c r="B26" s="9" t="s">
        <v>332</v>
      </c>
      <c r="C26" s="9" t="s">
        <v>333</v>
      </c>
      <c r="D26" s="8" t="s">
        <v>82</v>
      </c>
      <c r="E26" s="28">
        <f t="shared" si="1"/>
        <v>10</v>
      </c>
      <c r="F26" s="50"/>
      <c r="G26" s="49" t="str">
        <f t="shared" si="0"/>
        <v/>
      </c>
      <c r="H26" s="59"/>
      <c r="I26" s="32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32"/>
      <c r="AX26" s="32"/>
      <c r="AY26" s="32"/>
      <c r="AZ26" s="32"/>
      <c r="BA26" s="32"/>
      <c r="BB26" s="32"/>
      <c r="BC26" s="76"/>
      <c r="BD26" s="76"/>
      <c r="BE26" s="76"/>
      <c r="BF26" s="32"/>
      <c r="BG26" s="32"/>
      <c r="BH26" s="32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>
        <f>1*2.1*'Métrés Cloisons CF'!BU18</f>
        <v>0</v>
      </c>
      <c r="BV26" s="76">
        <f>1*2.1*'Métrés Cloisons CF'!BV18</f>
        <v>0</v>
      </c>
      <c r="BW26" s="76">
        <f>1*2.1*'Métrés Cloisons CF'!BW18</f>
        <v>4.2</v>
      </c>
      <c r="BX26" s="76">
        <f>1*2.1*'Métrés Cloisons CF'!BX18</f>
        <v>0</v>
      </c>
      <c r="BY26" s="76">
        <f>1*2.1*'Métrés Cloisons CF'!BY18</f>
        <v>0</v>
      </c>
      <c r="BZ26" s="76">
        <f>1*2.1*'Métrés Cloisons CF'!BZ18</f>
        <v>0</v>
      </c>
      <c r="CA26" s="76">
        <f>1*2.1*'Métrés Cloisons CF'!CA18</f>
        <v>0</v>
      </c>
      <c r="CB26" s="76">
        <f>1*2.1*'Métrés Cloisons CF'!CB18</f>
        <v>0</v>
      </c>
      <c r="CC26" s="76">
        <f>1*2.1*'Métrés Cloisons CF'!CC18</f>
        <v>0</v>
      </c>
      <c r="CD26" s="76">
        <f>1*2.1*'Métrés Cloisons CF'!CD18</f>
        <v>0</v>
      </c>
      <c r="CE26" s="76">
        <f>1*2.1*'Métrés Cloisons CF'!CE18</f>
        <v>0</v>
      </c>
      <c r="CF26" s="76">
        <f>1*2.1*'Métrés Cloisons CF'!CF18</f>
        <v>0</v>
      </c>
      <c r="CG26" s="76">
        <f>1*2.1*'Métrés Cloisons CF'!CG18</f>
        <v>0</v>
      </c>
      <c r="CH26" s="98">
        <f>1*2.1*'Métrés Cloisons CF'!CH18+CH41*1.5*0.6</f>
        <v>2.6999999999999997</v>
      </c>
      <c r="CI26" s="76">
        <f>1*2.1*'Métrés Cloisons CF'!CI18</f>
        <v>0</v>
      </c>
      <c r="CJ26" s="76">
        <f>1*2.1*'Métrés Cloisons CF'!CJ18</f>
        <v>0</v>
      </c>
      <c r="CK26" s="76">
        <f>1*2.1*'Métrés Cloisons CF'!CK18</f>
        <v>0</v>
      </c>
      <c r="CL26" s="76">
        <f>1*2.1*'Métrés Cloisons CF'!CL18</f>
        <v>0</v>
      </c>
      <c r="CM26" s="76">
        <f>1*2.1*'Métrés Cloisons CF'!CM18</f>
        <v>0</v>
      </c>
      <c r="CN26" s="76">
        <f>1*2.1*'Métrés Cloisons CF'!CN18</f>
        <v>0</v>
      </c>
      <c r="CO26" s="76">
        <f>1*2.1*'Métrés Cloisons CF'!CO18</f>
        <v>0</v>
      </c>
      <c r="CP26" s="98">
        <f>1*2.1*'Métrés Cloisons CF'!CP18+CP41*1.5*0.6</f>
        <v>2.6999999999999997</v>
      </c>
      <c r="CQ26" s="76">
        <f>1*2.1*'Métrés Cloisons CF'!CQ18</f>
        <v>0</v>
      </c>
      <c r="CR26" s="76">
        <f>1*2.1*'Métrés Cloisons CF'!CR18</f>
        <v>0</v>
      </c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76"/>
      <c r="DX26" s="76"/>
      <c r="DY26" s="76"/>
      <c r="DZ26" s="32"/>
      <c r="EA26" s="32"/>
      <c r="EB26" s="32"/>
      <c r="EC26" s="32"/>
      <c r="ED26" s="76"/>
      <c r="EE26" s="32"/>
    </row>
    <row r="27" spans="1:228" x14ac:dyDescent="0.2">
      <c r="A27" s="8">
        <v>4</v>
      </c>
      <c r="B27" s="9" t="s">
        <v>334</v>
      </c>
      <c r="C27" s="9" t="s">
        <v>335</v>
      </c>
      <c r="D27" s="8" t="s">
        <v>82</v>
      </c>
      <c r="E27" s="28">
        <f t="shared" ref="E27:E48" si="2">IF(SUM(I27:EE27)&lt;&gt;0,ROUNDUP(SUM(I27:EE27),0),"")</f>
        <v>375</v>
      </c>
      <c r="F27" s="50"/>
      <c r="G27" s="49" t="str">
        <f t="shared" si="0"/>
        <v/>
      </c>
      <c r="H27" s="59"/>
      <c r="I27" s="32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32"/>
      <c r="AX27" s="32"/>
      <c r="AY27" s="32"/>
      <c r="AZ27" s="32"/>
      <c r="BA27" s="32"/>
      <c r="BB27" s="32"/>
      <c r="BC27" s="76"/>
      <c r="BD27" s="76"/>
      <c r="BE27" s="76"/>
      <c r="BF27" s="32"/>
      <c r="BG27" s="32"/>
      <c r="BH27" s="32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>
        <f>'Métrés Cloisons CF'!BU$6*'Métrés Cloisons CF'!BU$7-BU$28-'Métrés Cloisons CF'!BU$15-'Métrés Cloisons CF'!BU$16-'Métrés Cloisons CF'!BU$17</f>
        <v>16.677999999999997</v>
      </c>
      <c r="BV27" s="76">
        <f>'Métrés Cloisons CF'!BV$6*'Métrés Cloisons CF'!BV$7-BV$28-'Métrés Cloisons CF'!BV$15-'Métrés Cloisons CF'!BV$16-'Métrés Cloisons CF'!BV$17</f>
        <v>0</v>
      </c>
      <c r="BW27" s="76">
        <f>'Métrés Cloisons CF'!BW$6*'Métrés Cloisons CF'!BW$7-BW$28-'Métrés Cloisons CF'!BW$15-'Métrés Cloisons CF'!BW$16-'Métrés Cloisons CF'!BW$17</f>
        <v>21.606999999999999</v>
      </c>
      <c r="BX27" s="76">
        <f>'Métrés Cloisons CF'!BX$6*'Métrés Cloisons CF'!BX$7-BX$28-'Métrés Cloisons CF'!BX$15-'Métrés Cloisons CF'!BX$16-'Métrés Cloisons CF'!BX$17</f>
        <v>16.531200000000002</v>
      </c>
      <c r="BY27" s="76">
        <f>'Métrés Cloisons CF'!BY$6*'Métrés Cloisons CF'!BY$7-BY$28-'Métrés Cloisons CF'!BY$15-'Métrés Cloisons CF'!BY$16-'Métrés Cloisons CF'!BY$17</f>
        <v>16.938799999999997</v>
      </c>
      <c r="BZ27" s="76">
        <f>'Métrés Cloisons CF'!BZ$6*'Métrés Cloisons CF'!BZ$7-BZ$28-'Métrés Cloisons CF'!BZ$15-'Métrés Cloisons CF'!BZ$16-'Métrés Cloisons CF'!BZ$17</f>
        <v>14.651</v>
      </c>
      <c r="CA27" s="76">
        <f>'Métrés Cloisons CF'!CA$6*'Métrés Cloisons CF'!CA$7-CA$28-'Métrés Cloisons CF'!CA$15-'Métrés Cloisons CF'!CA$16-'Métrés Cloisons CF'!CA$17</f>
        <v>0</v>
      </c>
      <c r="CB27" s="76">
        <f>'Métrés Cloisons CF'!CB$6*'Métrés Cloisons CF'!CB$7-CB$28-'Métrés Cloisons CF'!CB$15-'Métrés Cloisons CF'!CB$16-'Métrés Cloisons CF'!CB$17</f>
        <v>16.591999999999999</v>
      </c>
      <c r="CC27" s="76">
        <f>'Métrés Cloisons CF'!CC$6*'Métrés Cloisons CF'!CC$7-CC$28-'Métrés Cloisons CF'!CC$15-'Métrés Cloisons CF'!CC$16-'Métrés Cloisons CF'!CC$17</f>
        <v>0</v>
      </c>
      <c r="CD27" s="76">
        <f>'Métrés Cloisons CF'!CD$6*'Métrés Cloisons CF'!CD$7-CD$28-'Métrés Cloisons CF'!CD$15-'Métrés Cloisons CF'!CD$16-'Métrés Cloisons CF'!CD$17</f>
        <v>16.852</v>
      </c>
      <c r="CE27" s="76">
        <f>'Métrés Cloisons CF'!CE$6*'Métrés Cloisons CF'!CE$7-CE$28-'Métrés Cloisons CF'!CE$15-'Métrés Cloisons CF'!CE$16-'Métrés Cloisons CF'!CE$17</f>
        <v>24.874499999999998</v>
      </c>
      <c r="CF27" s="76">
        <f>'Métrés Cloisons CF'!CF$6*'Métrés Cloisons CF'!CF$7-CF$28-'Métrés Cloisons CF'!CF$15-'Métrés Cloisons CF'!CF$16-'Métrés Cloisons CF'!CF$17</f>
        <v>16.852</v>
      </c>
      <c r="CG27" s="76">
        <f>'Métrés Cloisons CF'!CG$6*'Métrés Cloisons CF'!CG$7-CG$28-'Métrés Cloisons CF'!CG$15-'Métrés Cloisons CF'!CG$16-'Métrés Cloisons CF'!CG$17</f>
        <v>16.7545</v>
      </c>
      <c r="CH27" s="76"/>
      <c r="CI27" s="76">
        <f>'Métrés Cloisons CF'!CI$6*'Métrés Cloisons CF'!CI$7-CI$28-'Métrés Cloisons CF'!CI$15-'Métrés Cloisons CF'!CI$16-'Métrés Cloisons CF'!CI$17</f>
        <v>16.306999999999999</v>
      </c>
      <c r="CJ27" s="76">
        <f>'Métrés Cloisons CF'!CJ$6*'Métrés Cloisons CF'!CJ$7-CJ$28-'Métrés Cloisons CF'!CJ$15-'Métrés Cloisons CF'!CJ$16-'Métrés Cloisons CF'!CJ$17</f>
        <v>16.591999999999999</v>
      </c>
      <c r="CK27" s="76">
        <f>'Métrés Cloisons CF'!CK$6*'Métrés Cloisons CF'!CK$7-CK$28-'Métrés Cloisons CF'!CK$15-'Métrés Cloisons CF'!CK$16-'Métrés Cloisons CF'!CK$17</f>
        <v>0</v>
      </c>
      <c r="CL27" s="76">
        <f>'Métrés Cloisons CF'!CL$6*'Métrés Cloisons CF'!CL$7-CL$28-'Métrés Cloisons CF'!CL$15-'Métrés Cloisons CF'!CL$16-'Métrés Cloisons CF'!CL$17</f>
        <v>16.852</v>
      </c>
      <c r="CM27" s="76">
        <f>'Métrés Cloisons CF'!CM$6*'Métrés Cloisons CF'!CM$7-CM$28-'Métrés Cloisons CF'!CM$15-'Métrés Cloisons CF'!CM$16-'Métrés Cloisons CF'!CM$17</f>
        <v>16.534499999999998</v>
      </c>
      <c r="CN27" s="76">
        <f>'Métrés Cloisons CF'!CN$6*'Métrés Cloisons CF'!CN$7-CN$28-'Métrés Cloisons CF'!CN$15-'Métrés Cloisons CF'!CN$16-'Métrés Cloisons CF'!CN$17</f>
        <v>16.852</v>
      </c>
      <c r="CO27" s="76">
        <f>'Métrés Cloisons CF'!CO$6*'Métrés Cloisons CF'!CO$7-CO$28-'Métrés Cloisons CF'!CO$15-'Métrés Cloisons CF'!CO$16-'Métrés Cloisons CF'!CO$17</f>
        <v>16.7545</v>
      </c>
      <c r="CP27" s="76"/>
      <c r="CQ27" s="76">
        <f>'Métrés Cloisons CF'!CQ$6*'Métrés Cloisons CF'!CQ$7-CQ$28-'Métrés Cloisons CF'!CQ$15-'Métrés Cloisons CF'!CQ$16-'Métrés Cloisons CF'!CQ$17</f>
        <v>4.9094999999999995</v>
      </c>
      <c r="CR27" s="76">
        <f>'Métrés Cloisons CF'!CR$6*'Métrés Cloisons CF'!CR$7-CR$28-'Métrés Cloisons CF'!CR$15-'Métrés Cloisons CF'!CR$16-'Métrés Cloisons CF'!CR$17</f>
        <v>10.982499999999998</v>
      </c>
      <c r="CS27" s="32"/>
      <c r="CT27" s="32"/>
      <c r="CU27" s="32"/>
      <c r="CV27" s="32"/>
      <c r="CW27" s="32"/>
      <c r="CX27" s="32"/>
      <c r="CY27" s="32"/>
      <c r="CZ27" s="32">
        <f>'Métrés Cloisons CF'!CZ$6*'Métrés Cloisons CF'!CZ$7-CZ$28-'Métrés Cloisons CF'!CZ$15-'Métrés Cloisons CF'!CZ$16-'Métrés Cloisons CF'!CZ$17</f>
        <v>17.440399999999997</v>
      </c>
      <c r="DA27" s="32">
        <f>'Métrés Cloisons CF'!DA$6*'Métrés Cloisons CF'!DA$7-DA$28-'Métrés Cloisons CF'!DA$15-'Métrés Cloisons CF'!DA$16-'Métrés Cloisons CF'!DA$17</f>
        <v>10.805999999999997</v>
      </c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>
        <f>'Métrés Cloisons CF'!DM$6*'Métrés Cloisons CF'!DM$7-DS$28-'Métrés Cloisons CF'!DM$15-'Métrés Cloisons CF'!DM$16-'Métrés Cloisons CF'!DM$17</f>
        <v>17.387</v>
      </c>
      <c r="DT27" s="32">
        <f>'Métrés Cloisons CF'!DN$6*'Métrés Cloisons CF'!DN$7-DT$28-'Métrés Cloisons CF'!DN$15-'Métrés Cloisons CF'!DN$16-'Métrés Cloisons CF'!DN$17</f>
        <v>17.224499999999999</v>
      </c>
      <c r="DU27" s="32">
        <f>'Métrés Cloisons CF'!DO$6*'Métrés Cloisons CF'!DO$7-DU$28-'Métrés Cloisons CF'!DO$15-'Métrés Cloisons CF'!DO$16-'Métrés Cloisons CF'!DO$17</f>
        <v>17.354500000000002</v>
      </c>
      <c r="DV27" s="32"/>
      <c r="DW27" s="76"/>
      <c r="DX27" s="76"/>
      <c r="DY27" s="76"/>
      <c r="DZ27" s="32"/>
      <c r="EA27" s="32"/>
      <c r="EB27" s="32"/>
      <c r="EC27" s="32"/>
      <c r="ED27" s="76"/>
      <c r="EE27" s="32"/>
    </row>
    <row r="28" spans="1:228" x14ac:dyDescent="0.2">
      <c r="A28" s="8">
        <v>4</v>
      </c>
      <c r="B28" s="9" t="s">
        <v>336</v>
      </c>
      <c r="C28" s="9" t="s">
        <v>337</v>
      </c>
      <c r="D28" s="8" t="s">
        <v>82</v>
      </c>
      <c r="E28" s="28">
        <f t="shared" si="2"/>
        <v>112</v>
      </c>
      <c r="F28" s="50"/>
      <c r="G28" s="49" t="str">
        <f t="shared" si="0"/>
        <v/>
      </c>
      <c r="H28" s="59"/>
      <c r="I28" s="32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32"/>
      <c r="AX28" s="32"/>
      <c r="AY28" s="32"/>
      <c r="AZ28" s="32"/>
      <c r="BA28" s="32"/>
      <c r="BB28" s="32"/>
      <c r="BC28" s="76"/>
      <c r="BD28" s="76"/>
      <c r="BE28" s="76"/>
      <c r="BF28" s="32"/>
      <c r="BG28" s="32"/>
      <c r="BH28" s="32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>
        <f>'Métrés Cloisons CF'!BU$11+'Métrés Cloisons CF'!BU$12-'Métrés Cloisons CF'!BU$17+1*2.1*'Métrés Cloisons CF'!BU$13</f>
        <v>5.3550000000000004</v>
      </c>
      <c r="BV28" s="76">
        <f>'Métrés Cloisons CF'!BV$11+'Métrés Cloisons CF'!BV$12-'Métrés Cloisons CF'!BV$17+1*2.1*'Métrés Cloisons CF'!BV$13</f>
        <v>0</v>
      </c>
      <c r="BW28" s="76">
        <f>'Métrés Cloisons CF'!BW$11+'Métrés Cloisons CF'!BW$12-'Métrés Cloisons CF'!BW$17+1*2.1*'Métrés Cloisons CF'!BW$13</f>
        <v>11.085000000000001</v>
      </c>
      <c r="BX28" s="76">
        <f>'Métrés Cloisons CF'!BX$11+'Métrés Cloisons CF'!BX$12-'Métrés Cloisons CF'!BX$17+1*2.1*'Métrés Cloisons CF'!BX$13</f>
        <v>3.5400000000000005</v>
      </c>
      <c r="BY28" s="76">
        <f>'Métrés Cloisons CF'!BY$11+'Métrés Cloisons CF'!BY$12-'Métrés Cloisons CF'!BY$17+1*2.1*'Métrés Cloisons CF'!BY$13</f>
        <v>5.3550000000000004</v>
      </c>
      <c r="BZ28" s="76">
        <f>'Métrés Cloisons CF'!BZ$11+'Métrés Cloisons CF'!BZ$12-'Métrés Cloisons CF'!BZ$17+1*2.1*'Métrés Cloisons CF'!BZ$13</f>
        <v>6.2549999999999999</v>
      </c>
      <c r="CA28" s="76">
        <f>'Métrés Cloisons CF'!CA$11+'Métrés Cloisons CF'!CA$12-'Métrés Cloisons CF'!CA$17+1*2.1*'Métrés Cloisons CF'!CA$13</f>
        <v>0</v>
      </c>
      <c r="CB28" s="76">
        <f>'Métrés Cloisons CF'!CB$11+'Métrés Cloisons CF'!CB$12-'Métrés Cloisons CF'!CB$17+1*2.1*'Métrés Cloisons CF'!CB$13</f>
        <v>5.3550000000000004</v>
      </c>
      <c r="CC28" s="76">
        <f>'Métrés Cloisons CF'!CC$11+'Métrés Cloisons CF'!CC$12-'Métrés Cloisons CF'!CC$17+1*2.1*'Métrés Cloisons CF'!CC$13</f>
        <v>0</v>
      </c>
      <c r="CD28" s="76">
        <f>'Métrés Cloisons CF'!CD$11+'Métrés Cloisons CF'!CD$12-'Métrés Cloisons CF'!CD$17+1*2.1*'Métrés Cloisons CF'!CD$13</f>
        <v>5.3550000000000004</v>
      </c>
      <c r="CE28" s="76">
        <f>'Métrés Cloisons CF'!CE$11+'Métrés Cloisons CF'!CE$12-'Métrés Cloisons CF'!CE$17+1*2.1*'Métrés Cloisons CF'!CE$13</f>
        <v>0</v>
      </c>
      <c r="CF28" s="76">
        <f>'Métrés Cloisons CF'!CF$11+'Métrés Cloisons CF'!CF$12-'Métrés Cloisons CF'!CF$17+1*2.1*'Métrés Cloisons CF'!CF$13</f>
        <v>5.3550000000000004</v>
      </c>
      <c r="CG28" s="76">
        <f>'Métrés Cloisons CF'!CG$11+'Métrés Cloisons CF'!CG$12-'Métrés Cloisons CF'!CG$17+1*2.1*'Métrés Cloisons CF'!CG$13</f>
        <v>4.4550000000000001</v>
      </c>
      <c r="CH28" s="98">
        <f>'Métrés Cloisons CF'!CH$11+'Métrés Cloisons CF'!CH$12-'Métrés Cloisons CF'!CH$17+1*2.1*'Métrés Cloisons CF'!CH$13+CH40*1.5*0.6</f>
        <v>3.5999999999999996</v>
      </c>
      <c r="CI28" s="76">
        <f>'Métrés Cloisons CF'!CI$11+'Métrés Cloisons CF'!CI$12-'Métrés Cloisons CF'!CI$17+1*2.1*'Métrés Cloisons CF'!CI$13</f>
        <v>5.6400000000000006</v>
      </c>
      <c r="CJ28" s="76">
        <f>'Métrés Cloisons CF'!CJ$11+'Métrés Cloisons CF'!CJ$12-'Métrés Cloisons CF'!CJ$17+1*2.1*'Métrés Cloisons CF'!CJ$13</f>
        <v>5.3550000000000004</v>
      </c>
      <c r="CK28" s="76">
        <f>'Métrés Cloisons CF'!CK$11+'Métrés Cloisons CF'!CK$12-'Métrés Cloisons CF'!CK$17+1*2.1*'Métrés Cloisons CF'!CK$13</f>
        <v>0</v>
      </c>
      <c r="CL28" s="76">
        <f>'Métrés Cloisons CF'!CL$11+'Métrés Cloisons CF'!CL$12-'Métrés Cloisons CF'!CL$17+1*2.1*'Métrés Cloisons CF'!CL$13</f>
        <v>5.3550000000000004</v>
      </c>
      <c r="CM28" s="76">
        <f>'Métrés Cloisons CF'!CM$11+'Métrés Cloisons CF'!CM$12-'Métrés Cloisons CF'!CM$17+1*2.1*'Métrés Cloisons CF'!CM$13</f>
        <v>5.6400000000000006</v>
      </c>
      <c r="CN28" s="76">
        <f>'Métrés Cloisons CF'!CN$11+'Métrés Cloisons CF'!CN$12-'Métrés Cloisons CF'!CN$17+1*2.1*'Métrés Cloisons CF'!CN$13</f>
        <v>5.3550000000000004</v>
      </c>
      <c r="CO28" s="76">
        <f>'Métrés Cloisons CF'!CO$11+'Métrés Cloisons CF'!CO$12-'Métrés Cloisons CF'!CO$17+1*2.1*'Métrés Cloisons CF'!CO$13</f>
        <v>4.4550000000000001</v>
      </c>
      <c r="CP28" s="98">
        <f>'Métrés Cloisons CF'!CP$11+'Métrés Cloisons CF'!CP$12-'Métrés Cloisons CF'!CP$17+1*2.1*'Métrés Cloisons CF'!CP$13+CP40*1.5*0.6</f>
        <v>3.5999999999999996</v>
      </c>
      <c r="CQ28" s="76">
        <f>'Métrés Cloisons CF'!CQ$11+'Métrés Cloisons CF'!CQ$12-'Métrés Cloisons CF'!CQ$17+1*2.1*'Métrés Cloisons CF'!CQ$13</f>
        <v>1.71</v>
      </c>
      <c r="CR28" s="76">
        <f>'Métrés Cloisons CF'!CR$11+'Métrés Cloisons CF'!CR$12-'Métrés Cloisons CF'!CR$17+1*2.1*'Métrés Cloisons CF'!CR$13</f>
        <v>1.83</v>
      </c>
      <c r="CS28" s="32"/>
      <c r="CT28" s="32"/>
      <c r="CU28" s="32"/>
      <c r="CV28" s="32"/>
      <c r="CW28" s="32"/>
      <c r="CX28" s="32"/>
      <c r="CY28" s="32"/>
      <c r="CZ28" s="32">
        <f>'Métrés Cloisons CF'!CZ$11+'Métrés Cloisons CF'!CZ$12-'Métrés Cloisons CF'!CZ$17</f>
        <v>3.66</v>
      </c>
      <c r="DA28" s="32">
        <f>'Métrés Cloisons CF'!DA$11+'Métrés Cloisons CF'!DA$12-'Métrés Cloisons CF'!DA$17</f>
        <v>1.83</v>
      </c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>
        <f>'Métrés Cloisons CF'!DM$11+'Métrés Cloisons CF'!DM$12-'Métrés Cloisons CF'!DM$17</f>
        <v>3.66</v>
      </c>
      <c r="DT28" s="32">
        <f>'Métrés Cloisons CF'!DN$11+'Métrés Cloisons CF'!DN$12-'Métrés Cloisons CF'!DN$17</f>
        <v>3.66</v>
      </c>
      <c r="DU28" s="32">
        <f>'Métrés Cloisons CF'!DO$11+'Métrés Cloisons CF'!DO$12-'Métrés Cloisons CF'!DO$17</f>
        <v>3.66</v>
      </c>
      <c r="DV28" s="32"/>
      <c r="DW28" s="76"/>
      <c r="DX28" s="76"/>
      <c r="DY28" s="76"/>
      <c r="DZ28" s="32"/>
      <c r="EA28" s="32"/>
      <c r="EB28" s="32"/>
      <c r="EC28" s="32"/>
      <c r="ED28" s="76"/>
      <c r="EE28" s="32"/>
    </row>
    <row r="29" spans="1:228" x14ac:dyDescent="0.2">
      <c r="A29" s="6">
        <v>3</v>
      </c>
      <c r="B29" s="18" t="s">
        <v>338</v>
      </c>
      <c r="C29" s="7" t="s">
        <v>339</v>
      </c>
      <c r="D29" s="66"/>
      <c r="E29" s="67" t="str">
        <f t="shared" si="2"/>
        <v/>
      </c>
      <c r="F29" s="68"/>
      <c r="G29" s="69" t="str">
        <f t="shared" si="0"/>
        <v/>
      </c>
      <c r="H29" s="59"/>
      <c r="I29" s="70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0"/>
      <c r="AX29" s="70"/>
      <c r="AY29" s="70"/>
      <c r="AZ29" s="70"/>
      <c r="BA29" s="70"/>
      <c r="BB29" s="70"/>
      <c r="BC29" s="75"/>
      <c r="BD29" s="75"/>
      <c r="BE29" s="75"/>
      <c r="BF29" s="70"/>
      <c r="BG29" s="70"/>
      <c r="BH29" s="70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75"/>
      <c r="CN29" s="75"/>
      <c r="CO29" s="75"/>
      <c r="CP29" s="75"/>
      <c r="CQ29" s="75"/>
      <c r="CR29" s="75"/>
      <c r="CS29" s="70"/>
      <c r="CT29" s="70"/>
      <c r="CU29" s="70"/>
      <c r="CV29" s="70"/>
      <c r="CW29" s="70"/>
      <c r="CX29" s="70"/>
      <c r="CY29" s="70"/>
      <c r="CZ29" s="70"/>
      <c r="DA29" s="70"/>
      <c r="DB29" s="70"/>
      <c r="DC29" s="70"/>
      <c r="DD29" s="70"/>
      <c r="DE29" s="70"/>
      <c r="DF29" s="70"/>
      <c r="DG29" s="70"/>
      <c r="DH29" s="70"/>
      <c r="DI29" s="70"/>
      <c r="DJ29" s="70"/>
      <c r="DK29" s="70"/>
      <c r="DL29" s="70"/>
      <c r="DM29" s="70"/>
      <c r="DN29" s="70"/>
      <c r="DO29" s="70"/>
      <c r="DP29" s="70"/>
      <c r="DQ29" s="70"/>
      <c r="DR29" s="70"/>
      <c r="DS29" s="70"/>
      <c r="DT29" s="70"/>
      <c r="DU29" s="70"/>
      <c r="DV29" s="70"/>
      <c r="DW29" s="75"/>
      <c r="DX29" s="75"/>
      <c r="DY29" s="75"/>
      <c r="DZ29" s="70"/>
      <c r="EA29" s="70"/>
      <c r="EB29" s="70"/>
      <c r="EC29" s="70"/>
      <c r="ED29" s="75"/>
      <c r="EE29" s="70"/>
    </row>
    <row r="30" spans="1:228" x14ac:dyDescent="0.2">
      <c r="A30" s="8">
        <v>4</v>
      </c>
      <c r="B30" s="9" t="s">
        <v>340</v>
      </c>
      <c r="C30" s="9" t="s">
        <v>341</v>
      </c>
      <c r="D30" s="8"/>
      <c r="E30" s="28" t="str">
        <f t="shared" si="2"/>
        <v/>
      </c>
      <c r="F30" s="50"/>
      <c r="G30" s="49" t="str">
        <f t="shared" si="0"/>
        <v/>
      </c>
      <c r="H30" s="59"/>
      <c r="I30" s="32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32"/>
      <c r="AX30" s="32"/>
      <c r="AY30" s="32"/>
      <c r="AZ30" s="32"/>
      <c r="BA30" s="32"/>
      <c r="BB30" s="32"/>
      <c r="BC30" s="76"/>
      <c r="BD30" s="76"/>
      <c r="BE30" s="76"/>
      <c r="BF30" s="32"/>
      <c r="BG30" s="32"/>
      <c r="BH30" s="32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76"/>
      <c r="DX30" s="76"/>
      <c r="DY30" s="76"/>
      <c r="DZ30" s="32"/>
      <c r="EA30" s="32"/>
      <c r="EB30" s="32"/>
      <c r="EC30" s="32"/>
      <c r="ED30" s="76"/>
      <c r="EE30" s="32"/>
    </row>
    <row r="31" spans="1:228" x14ac:dyDescent="0.2">
      <c r="A31" s="10"/>
      <c r="B31" s="19"/>
      <c r="C31" s="11" t="str">
        <f>""&amp;'Tableau MEN INT'!B7&amp;" - "&amp;'Tableau MEN INT'!C7&amp;" x "&amp;'Tableau MEN INT'!D7&amp;" m"</f>
        <v>Porte de placard - 0,53 x 2,1 m</v>
      </c>
      <c r="D31" s="10" t="s">
        <v>84</v>
      </c>
      <c r="E31" s="29">
        <f t="shared" si="2"/>
        <v>21</v>
      </c>
      <c r="F31" s="51"/>
      <c r="G31" s="52" t="str">
        <f t="shared" si="0"/>
        <v/>
      </c>
      <c r="H31" s="59"/>
      <c r="I31" s="61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61"/>
      <c r="AX31" s="61"/>
      <c r="AY31" s="61"/>
      <c r="AZ31" s="61"/>
      <c r="BA31" s="61"/>
      <c r="BB31" s="61"/>
      <c r="BC31" s="77"/>
      <c r="BD31" s="77"/>
      <c r="BE31" s="77"/>
      <c r="BF31" s="61"/>
      <c r="BG31" s="61"/>
      <c r="BH31" s="61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>
        <f>'Tableau MEN INT'!BU7</f>
        <v>1</v>
      </c>
      <c r="BV31" s="77">
        <f>'Tableau MEN INT'!BV7</f>
        <v>0</v>
      </c>
      <c r="BW31" s="77">
        <f>'Tableau MEN INT'!BW7</f>
        <v>1</v>
      </c>
      <c r="BX31" s="77">
        <f>'Tableau MEN INT'!BX7</f>
        <v>1</v>
      </c>
      <c r="BY31" s="77">
        <f>'Tableau MEN INT'!BY7</f>
        <v>1</v>
      </c>
      <c r="BZ31" s="77">
        <f>'Tableau MEN INT'!BZ7</f>
        <v>1</v>
      </c>
      <c r="CA31" s="77">
        <f>'Tableau MEN INT'!CA7</f>
        <v>0</v>
      </c>
      <c r="CB31" s="77">
        <f>'Tableau MEN INT'!CB7</f>
        <v>1</v>
      </c>
      <c r="CC31" s="77">
        <f>'Tableau MEN INT'!CC7</f>
        <v>0</v>
      </c>
      <c r="CD31" s="77">
        <f>'Tableau MEN INT'!CD7</f>
        <v>1</v>
      </c>
      <c r="CE31" s="77">
        <f>'Tableau MEN INT'!CE7</f>
        <v>1</v>
      </c>
      <c r="CF31" s="77">
        <f>'Tableau MEN INT'!CF7</f>
        <v>1</v>
      </c>
      <c r="CG31" s="77">
        <f>'Tableau MEN INT'!CG7</f>
        <v>1</v>
      </c>
      <c r="CH31" s="77">
        <f>'Tableau MEN INT'!CH7</f>
        <v>0</v>
      </c>
      <c r="CI31" s="77">
        <f>'Tableau MEN INT'!CI7</f>
        <v>1</v>
      </c>
      <c r="CJ31" s="77">
        <f>'Tableau MEN INT'!CJ7</f>
        <v>1</v>
      </c>
      <c r="CK31" s="77">
        <f>'Tableau MEN INT'!CK7</f>
        <v>0</v>
      </c>
      <c r="CL31" s="77">
        <f>'Tableau MEN INT'!CL7</f>
        <v>1</v>
      </c>
      <c r="CM31" s="77">
        <f>'Tableau MEN INT'!CM7</f>
        <v>1</v>
      </c>
      <c r="CN31" s="77">
        <f>'Tableau MEN INT'!CN7</f>
        <v>1</v>
      </c>
      <c r="CO31" s="77">
        <f>'Tableau MEN INT'!CO7</f>
        <v>1</v>
      </c>
      <c r="CP31" s="77">
        <f>'Tableau MEN INT'!CP7</f>
        <v>0</v>
      </c>
      <c r="CQ31" s="77">
        <f>'Tableau MEN INT'!CQ7</f>
        <v>1</v>
      </c>
      <c r="CR31" s="77">
        <f>'Tableau MEN INT'!CR7</f>
        <v>0</v>
      </c>
      <c r="CS31" s="61"/>
      <c r="CT31" s="61"/>
      <c r="CU31" s="61"/>
      <c r="CV31" s="61"/>
      <c r="CW31" s="61"/>
      <c r="CX31" s="61"/>
      <c r="CY31" s="61"/>
      <c r="CZ31" s="61">
        <f>'Tableau MEN INT'!CZ7</f>
        <v>1</v>
      </c>
      <c r="DA31" s="61">
        <f>'Tableau MEN INT'!DA7</f>
        <v>0</v>
      </c>
      <c r="DB31" s="61">
        <f>'Tableau MEN INT'!DB7</f>
        <v>0</v>
      </c>
      <c r="DC31" s="61"/>
      <c r="DD31" s="61"/>
      <c r="DE31" s="61"/>
      <c r="DF31" s="61"/>
      <c r="DG31" s="61"/>
      <c r="DH31" s="61"/>
      <c r="DI31" s="61"/>
      <c r="DJ31" s="61"/>
      <c r="DK31" s="61"/>
      <c r="DL31" s="61"/>
      <c r="DM31" s="61"/>
      <c r="DN31" s="61"/>
      <c r="DO31" s="61"/>
      <c r="DP31" s="61"/>
      <c r="DQ31" s="61"/>
      <c r="DR31" s="61"/>
      <c r="DS31" s="61">
        <f>'Tableau MEN INT'!DM7</f>
        <v>1</v>
      </c>
      <c r="DT31" s="61">
        <f>'Tableau MEN INT'!DN7</f>
        <v>1</v>
      </c>
      <c r="DU31" s="61">
        <f>'Tableau MEN INT'!DO7</f>
        <v>1</v>
      </c>
      <c r="DV31" s="61"/>
      <c r="DW31" s="77"/>
      <c r="DX31" s="77"/>
      <c r="DY31" s="77"/>
      <c r="DZ31" s="61"/>
      <c r="EA31" s="61"/>
      <c r="EB31" s="61"/>
      <c r="EC31" s="61"/>
      <c r="ED31" s="77"/>
      <c r="EE31" s="61"/>
    </row>
    <row r="32" spans="1:228" x14ac:dyDescent="0.2">
      <c r="A32" s="10"/>
      <c r="B32" s="19"/>
      <c r="C32" s="11" t="str">
        <f>""&amp;'Tableau MEN INT'!B8&amp;" - "&amp;'Tableau MEN INT'!C8&amp;" x "&amp;'Tableau MEN INT'!D8&amp;" m"</f>
        <v>Porte d'accès aux salles de classe - 1 x 2,19 m</v>
      </c>
      <c r="D32" s="10" t="s">
        <v>84</v>
      </c>
      <c r="E32" s="29">
        <f t="shared" si="2"/>
        <v>30</v>
      </c>
      <c r="F32" s="51"/>
      <c r="G32" s="52" t="str">
        <f t="shared" si="0"/>
        <v/>
      </c>
      <c r="H32" s="59"/>
      <c r="I32" s="61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61"/>
      <c r="AX32" s="61"/>
      <c r="AY32" s="61"/>
      <c r="AZ32" s="61"/>
      <c r="BA32" s="61"/>
      <c r="BB32" s="61"/>
      <c r="BC32" s="77"/>
      <c r="BD32" s="77"/>
      <c r="BE32" s="77"/>
      <c r="BF32" s="61"/>
      <c r="BG32" s="61"/>
      <c r="BH32" s="61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>
        <f>'Tableau MEN INT'!BU8</f>
        <v>1</v>
      </c>
      <c r="BV32" s="77">
        <f>'Tableau MEN INT'!BV8</f>
        <v>0</v>
      </c>
      <c r="BW32" s="77">
        <f>'Tableau MEN INT'!BW8</f>
        <v>1</v>
      </c>
      <c r="BX32" s="77">
        <f>'Tableau MEN INT'!BX8</f>
        <v>2</v>
      </c>
      <c r="BY32" s="77">
        <f>'Tableau MEN INT'!BY8</f>
        <v>1</v>
      </c>
      <c r="BZ32" s="77">
        <f>'Tableau MEN INT'!BZ8</f>
        <v>1</v>
      </c>
      <c r="CA32" s="77">
        <f>'Tableau MEN INT'!CA8</f>
        <v>0</v>
      </c>
      <c r="CB32" s="77">
        <f>'Tableau MEN INT'!CB8</f>
        <v>1</v>
      </c>
      <c r="CC32" s="77">
        <f>'Tableau MEN INT'!CC8</f>
        <v>0</v>
      </c>
      <c r="CD32" s="77">
        <f>'Tableau MEN INT'!CD8</f>
        <v>1</v>
      </c>
      <c r="CE32" s="77">
        <f>'Tableau MEN INT'!CE8</f>
        <v>1</v>
      </c>
      <c r="CF32" s="77">
        <f>'Tableau MEN INT'!CF8</f>
        <v>1</v>
      </c>
      <c r="CG32" s="77">
        <f>'Tableau MEN INT'!CG8</f>
        <v>1</v>
      </c>
      <c r="CH32" s="77">
        <f>'Tableau MEN INT'!CH8</f>
        <v>1</v>
      </c>
      <c r="CI32" s="77">
        <f>'Tableau MEN INT'!CI8</f>
        <v>2</v>
      </c>
      <c r="CJ32" s="77">
        <f>'Tableau MEN INT'!CJ8</f>
        <v>1</v>
      </c>
      <c r="CK32" s="77">
        <f>'Tableau MEN INT'!CK8</f>
        <v>0</v>
      </c>
      <c r="CL32" s="77">
        <f>'Tableau MEN INT'!CL8</f>
        <v>1</v>
      </c>
      <c r="CM32" s="77">
        <f>'Tableau MEN INT'!CM8</f>
        <v>2</v>
      </c>
      <c r="CN32" s="77">
        <f>'Tableau MEN INT'!CN8</f>
        <v>1</v>
      </c>
      <c r="CO32" s="77">
        <f>'Tableau MEN INT'!CO8</f>
        <v>1</v>
      </c>
      <c r="CP32" s="77">
        <f>'Tableau MEN INT'!CP8</f>
        <v>1</v>
      </c>
      <c r="CQ32" s="77">
        <f>'Tableau MEN INT'!CQ8</f>
        <v>1</v>
      </c>
      <c r="CR32" s="77">
        <f>'Tableau MEN INT'!CR8</f>
        <v>1</v>
      </c>
      <c r="CS32" s="61"/>
      <c r="CT32" s="61"/>
      <c r="CU32" s="61"/>
      <c r="CV32" s="61"/>
      <c r="CW32" s="61"/>
      <c r="CX32" s="61"/>
      <c r="CY32" s="61">
        <v>1</v>
      </c>
      <c r="CZ32" s="61">
        <f>'Tableau MEN INT'!CZ8</f>
        <v>1</v>
      </c>
      <c r="DA32" s="61">
        <f>'Tableau MEN INT'!DA8</f>
        <v>1</v>
      </c>
      <c r="DB32" s="61">
        <f>'Tableau MEN INT'!DB8</f>
        <v>1</v>
      </c>
      <c r="DC32" s="61"/>
      <c r="DD32" s="61"/>
      <c r="DE32" s="61"/>
      <c r="DF32" s="61"/>
      <c r="DG32" s="61"/>
      <c r="DH32" s="61"/>
      <c r="DI32" s="61"/>
      <c r="DJ32" s="61"/>
      <c r="DK32" s="61"/>
      <c r="DL32" s="61"/>
      <c r="DM32" s="61"/>
      <c r="DN32" s="61"/>
      <c r="DO32" s="61"/>
      <c r="DP32" s="61"/>
      <c r="DQ32" s="61"/>
      <c r="DR32" s="61"/>
      <c r="DS32" s="61">
        <f>'Tableau MEN INT'!DM8</f>
        <v>1</v>
      </c>
      <c r="DT32" s="61">
        <f>'Tableau MEN INT'!DN8</f>
        <v>1</v>
      </c>
      <c r="DU32" s="61">
        <f>'Tableau MEN INT'!DO8</f>
        <v>1</v>
      </c>
      <c r="DV32" s="61"/>
      <c r="DW32" s="77"/>
      <c r="DX32" s="77"/>
      <c r="DY32" s="77"/>
      <c r="DZ32" s="61"/>
      <c r="EA32" s="61"/>
      <c r="EB32" s="61"/>
      <c r="EC32" s="61"/>
      <c r="ED32" s="77"/>
      <c r="EE32" s="61"/>
    </row>
    <row r="33" spans="1:135" x14ac:dyDescent="0.2">
      <c r="A33" s="10"/>
      <c r="B33" s="19"/>
      <c r="C33" s="11" t="str">
        <f>""&amp;'Tableau MEN INT'!B9&amp;" - "&amp;'Tableau MEN INT'!C9&amp;" x "&amp;'Tableau MEN INT'!D9&amp;" m"</f>
        <v>Impostes vitrées au-dessus des portes - 1,5 x 0,53 m</v>
      </c>
      <c r="D33" s="10" t="s">
        <v>84</v>
      </c>
      <c r="E33" s="29">
        <f t="shared" si="2"/>
        <v>16</v>
      </c>
      <c r="F33" s="51"/>
      <c r="G33" s="52" t="str">
        <f t="shared" si="0"/>
        <v/>
      </c>
      <c r="H33" s="59"/>
      <c r="I33" s="61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77"/>
      <c r="AN33" s="77"/>
      <c r="AO33" s="77"/>
      <c r="AP33" s="77"/>
      <c r="AQ33" s="77"/>
      <c r="AR33" s="77"/>
      <c r="AS33" s="77"/>
      <c r="AT33" s="77"/>
      <c r="AU33" s="77"/>
      <c r="AV33" s="77"/>
      <c r="AW33" s="61"/>
      <c r="AX33" s="61"/>
      <c r="AY33" s="61"/>
      <c r="AZ33" s="61"/>
      <c r="BA33" s="61"/>
      <c r="BB33" s="61"/>
      <c r="BC33" s="77"/>
      <c r="BD33" s="77"/>
      <c r="BE33" s="77"/>
      <c r="BF33" s="61"/>
      <c r="BG33" s="61"/>
      <c r="BH33" s="61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>
        <f>'Tableau MEN INT'!BU9</f>
        <v>1</v>
      </c>
      <c r="BV33" s="77">
        <f>'Tableau MEN INT'!BV9</f>
        <v>0</v>
      </c>
      <c r="BW33" s="77">
        <f>'Tableau MEN INT'!BW9</f>
        <v>1</v>
      </c>
      <c r="BX33" s="77">
        <f>'Tableau MEN INT'!BX9</f>
        <v>1</v>
      </c>
      <c r="BY33" s="77">
        <f>'Tableau MEN INT'!BY9</f>
        <v>1</v>
      </c>
      <c r="BZ33" s="77">
        <f>'Tableau MEN INT'!BZ9</f>
        <v>1</v>
      </c>
      <c r="CA33" s="77">
        <f>'Tableau MEN INT'!CA9</f>
        <v>0</v>
      </c>
      <c r="CB33" s="77">
        <f>'Tableau MEN INT'!CB9</f>
        <v>1</v>
      </c>
      <c r="CC33" s="77">
        <f>'Tableau MEN INT'!CC9</f>
        <v>0</v>
      </c>
      <c r="CD33" s="77">
        <f>'Tableau MEN INT'!CD9</f>
        <v>1</v>
      </c>
      <c r="CE33" s="77">
        <f>'Tableau MEN INT'!CE9</f>
        <v>0</v>
      </c>
      <c r="CF33" s="77">
        <f>'Tableau MEN INT'!CF9</f>
        <v>1</v>
      </c>
      <c r="CG33" s="77">
        <f>'Tableau MEN INT'!CG9</f>
        <v>1</v>
      </c>
      <c r="CH33" s="77">
        <f>'Tableau MEN INT'!CH9</f>
        <v>0</v>
      </c>
      <c r="CI33" s="77">
        <f>'Tableau MEN INT'!CI9</f>
        <v>1</v>
      </c>
      <c r="CJ33" s="77">
        <f>'Tableau MEN INT'!CJ9</f>
        <v>1</v>
      </c>
      <c r="CK33" s="77">
        <f>'Tableau MEN INT'!CK9</f>
        <v>0</v>
      </c>
      <c r="CL33" s="77">
        <f>'Tableau MEN INT'!CL9</f>
        <v>1</v>
      </c>
      <c r="CM33" s="77">
        <f>'Tableau MEN INT'!CM9</f>
        <v>1</v>
      </c>
      <c r="CN33" s="77">
        <f>'Tableau MEN INT'!CN9</f>
        <v>1</v>
      </c>
      <c r="CO33" s="77">
        <f>'Tableau MEN INT'!CO9</f>
        <v>1</v>
      </c>
      <c r="CP33" s="77">
        <f>'Tableau MEN INT'!CP9</f>
        <v>0</v>
      </c>
      <c r="CQ33" s="77">
        <f>'Tableau MEN INT'!CQ9</f>
        <v>1</v>
      </c>
      <c r="CR33" s="77">
        <f>'Tableau MEN INT'!CR9</f>
        <v>0</v>
      </c>
      <c r="CS33" s="61"/>
      <c r="CT33" s="61"/>
      <c r="CU33" s="61"/>
      <c r="CV33" s="61"/>
      <c r="CW33" s="61"/>
      <c r="CX33" s="61"/>
      <c r="CY33" s="61"/>
      <c r="CZ33" s="61">
        <f>'Tableau MEN INT'!CZ9</f>
        <v>0</v>
      </c>
      <c r="DA33" s="61">
        <f>'Tableau MEN INT'!DA9</f>
        <v>0</v>
      </c>
      <c r="DB33" s="61">
        <f>'Tableau MEN INT'!DB9</f>
        <v>0</v>
      </c>
      <c r="DC33" s="61"/>
      <c r="DD33" s="61"/>
      <c r="DE33" s="61"/>
      <c r="DF33" s="61"/>
      <c r="DG33" s="61"/>
      <c r="DH33" s="61"/>
      <c r="DI33" s="61"/>
      <c r="DJ33" s="61"/>
      <c r="DK33" s="61"/>
      <c r="DL33" s="61"/>
      <c r="DM33" s="61"/>
      <c r="DN33" s="61"/>
      <c r="DO33" s="61"/>
      <c r="DP33" s="61"/>
      <c r="DQ33" s="61"/>
      <c r="DR33" s="61"/>
      <c r="DS33" s="61">
        <f>'Tableau MEN INT'!DM9</f>
        <v>0</v>
      </c>
      <c r="DT33" s="61">
        <f>'Tableau MEN INT'!DN9</f>
        <v>0</v>
      </c>
      <c r="DU33" s="61">
        <f>'Tableau MEN INT'!DO9</f>
        <v>0</v>
      </c>
      <c r="DV33" s="61"/>
      <c r="DW33" s="77"/>
      <c r="DX33" s="77"/>
      <c r="DY33" s="77"/>
      <c r="DZ33" s="61"/>
      <c r="EA33" s="61"/>
      <c r="EB33" s="61"/>
      <c r="EC33" s="61"/>
      <c r="ED33" s="77"/>
      <c r="EE33" s="61"/>
    </row>
    <row r="34" spans="1:135" x14ac:dyDescent="0.2">
      <c r="A34" s="10"/>
      <c r="B34" s="19"/>
      <c r="C34" s="11" t="str">
        <f>""&amp;'Tableau MEN INT'!B10&amp;" - "&amp;'Tableau MEN INT'!C10&amp;" x "&amp;'Tableau MEN INT'!D10&amp;" m"</f>
        <v>Châssis fixes vitrés pour second jour - 1,5 x 1,21 m</v>
      </c>
      <c r="D34" s="10" t="s">
        <v>84</v>
      </c>
      <c r="E34" s="29">
        <f t="shared" si="2"/>
        <v>80</v>
      </c>
      <c r="F34" s="51"/>
      <c r="G34" s="52" t="str">
        <f t="shared" si="0"/>
        <v/>
      </c>
      <c r="H34" s="59"/>
      <c r="I34" s="61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61"/>
      <c r="AX34" s="61"/>
      <c r="AY34" s="61"/>
      <c r="AZ34" s="61"/>
      <c r="BA34" s="61"/>
      <c r="BB34" s="61"/>
      <c r="BC34" s="77"/>
      <c r="BD34" s="77"/>
      <c r="BE34" s="77"/>
      <c r="BF34" s="61"/>
      <c r="BG34" s="61"/>
      <c r="BH34" s="61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>
        <f>'Tableau MEN INT'!BU10</f>
        <v>4</v>
      </c>
      <c r="BV34" s="77">
        <f>'Tableau MEN INT'!BV10</f>
        <v>0</v>
      </c>
      <c r="BW34" s="77">
        <f>'Tableau MEN INT'!BW10</f>
        <v>6</v>
      </c>
      <c r="BX34" s="77">
        <f>'Tableau MEN INT'!BX10</f>
        <v>3</v>
      </c>
      <c r="BY34" s="77">
        <f>'Tableau MEN INT'!BY10</f>
        <v>4</v>
      </c>
      <c r="BZ34" s="77">
        <f>'Tableau MEN INT'!BZ10</f>
        <v>4</v>
      </c>
      <c r="CA34" s="77">
        <f>'Tableau MEN INT'!CA10</f>
        <v>0</v>
      </c>
      <c r="CB34" s="77">
        <f>'Tableau MEN INT'!CB10</f>
        <v>4</v>
      </c>
      <c r="CC34" s="77">
        <f>'Tableau MEN INT'!CC10</f>
        <v>0</v>
      </c>
      <c r="CD34" s="77">
        <f>'Tableau MEN INT'!CD10</f>
        <v>4</v>
      </c>
      <c r="CE34" s="77">
        <f>'Tableau MEN INT'!CE10</f>
        <v>0</v>
      </c>
      <c r="CF34" s="77">
        <f>'Tableau MEN INT'!CF10</f>
        <v>4</v>
      </c>
      <c r="CG34" s="77">
        <f>'Tableau MEN INT'!CG10</f>
        <v>4</v>
      </c>
      <c r="CH34" s="77">
        <f>'Tableau MEN INT'!CH10</f>
        <v>0</v>
      </c>
      <c r="CI34" s="77">
        <f>'Tableau MEN INT'!CI10</f>
        <v>3</v>
      </c>
      <c r="CJ34" s="77">
        <f>'Tableau MEN INT'!CJ10</f>
        <v>4</v>
      </c>
      <c r="CK34" s="77">
        <f>'Tableau MEN INT'!CK10</f>
        <v>0</v>
      </c>
      <c r="CL34" s="77">
        <f>'Tableau MEN INT'!CL10</f>
        <v>4</v>
      </c>
      <c r="CM34" s="77">
        <f>'Tableau MEN INT'!CM10</f>
        <v>3</v>
      </c>
      <c r="CN34" s="77">
        <f>'Tableau MEN INT'!CN10</f>
        <v>4</v>
      </c>
      <c r="CO34" s="77">
        <f>'Tableau MEN INT'!CO10</f>
        <v>4</v>
      </c>
      <c r="CP34" s="77">
        <f>'Tableau MEN INT'!CP10</f>
        <v>0</v>
      </c>
      <c r="CQ34" s="77">
        <f>'Tableau MEN INT'!CQ10</f>
        <v>1</v>
      </c>
      <c r="CR34" s="77">
        <f>'Tableau MEN INT'!CR10</f>
        <v>2</v>
      </c>
      <c r="CS34" s="61"/>
      <c r="CT34" s="61"/>
      <c r="CU34" s="61"/>
      <c r="CV34" s="61"/>
      <c r="CW34" s="61"/>
      <c r="CX34" s="61"/>
      <c r="CY34" s="61"/>
      <c r="CZ34" s="61">
        <f>'Tableau MEN INT'!CZ10</f>
        <v>4</v>
      </c>
      <c r="DA34" s="61">
        <f>'Tableau MEN INT'!DA10</f>
        <v>2</v>
      </c>
      <c r="DB34" s="61">
        <f>'Tableau MEN INT'!DB10</f>
        <v>0</v>
      </c>
      <c r="DC34" s="61"/>
      <c r="DD34" s="61"/>
      <c r="DE34" s="61"/>
      <c r="DF34" s="61"/>
      <c r="DG34" s="61"/>
      <c r="DH34" s="61"/>
      <c r="DI34" s="61"/>
      <c r="DJ34" s="61"/>
      <c r="DK34" s="61"/>
      <c r="DL34" s="61"/>
      <c r="DM34" s="61"/>
      <c r="DN34" s="61"/>
      <c r="DO34" s="61"/>
      <c r="DP34" s="61"/>
      <c r="DQ34" s="61"/>
      <c r="DR34" s="61"/>
      <c r="DS34" s="61">
        <f>'Tableau MEN INT'!DM10</f>
        <v>4</v>
      </c>
      <c r="DT34" s="61">
        <f>'Tableau MEN INT'!DN10</f>
        <v>4</v>
      </c>
      <c r="DU34" s="61">
        <f>'Tableau MEN INT'!DO10</f>
        <v>4</v>
      </c>
      <c r="DV34" s="61"/>
      <c r="DW34" s="77"/>
      <c r="DX34" s="77"/>
      <c r="DY34" s="77"/>
      <c r="DZ34" s="61"/>
      <c r="EA34" s="61"/>
      <c r="EB34" s="61"/>
      <c r="EC34" s="61"/>
      <c r="ED34" s="77"/>
      <c r="EE34" s="61"/>
    </row>
    <row r="35" spans="1:135" x14ac:dyDescent="0.2">
      <c r="A35" s="8">
        <v>4</v>
      </c>
      <c r="B35" s="9" t="s">
        <v>342</v>
      </c>
      <c r="C35" s="9" t="s">
        <v>343</v>
      </c>
      <c r="D35" s="8"/>
      <c r="E35" s="28" t="str">
        <f t="shared" si="2"/>
        <v/>
      </c>
      <c r="F35" s="50"/>
      <c r="G35" s="49" t="str">
        <f>IF(OR(E35="",F35=""),"",E35*F35)</f>
        <v/>
      </c>
      <c r="H35" s="59"/>
      <c r="I35" s="32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32"/>
      <c r="AX35" s="32"/>
      <c r="AY35" s="32"/>
      <c r="AZ35" s="32"/>
      <c r="BA35" s="32"/>
      <c r="BB35" s="32"/>
      <c r="BC35" s="76"/>
      <c r="BD35" s="76"/>
      <c r="BE35" s="76"/>
      <c r="BF35" s="32"/>
      <c r="BG35" s="32"/>
      <c r="BH35" s="32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76"/>
      <c r="CQ35" s="76"/>
      <c r="CR35" s="76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76"/>
      <c r="DX35" s="76"/>
      <c r="DY35" s="76"/>
      <c r="DZ35" s="32"/>
      <c r="EA35" s="32"/>
      <c r="EB35" s="32"/>
      <c r="EC35" s="32"/>
      <c r="ED35" s="76"/>
      <c r="EE35" s="32"/>
    </row>
    <row r="36" spans="1:135" x14ac:dyDescent="0.2">
      <c r="A36" s="10"/>
      <c r="B36" s="19"/>
      <c r="C36" s="11" t="str">
        <f>""&amp;'Tableau MEN INT'!B12&amp;" - "&amp;'Tableau MEN INT'!C12&amp;" x "&amp;'Tableau MEN INT'!D12&amp;" m"</f>
        <v>Porte de placard PF 1/2 h - 0,53 x 2,1 m</v>
      </c>
      <c r="D36" s="10" t="s">
        <v>84</v>
      </c>
      <c r="E36" s="29">
        <f t="shared" si="2"/>
        <v>20</v>
      </c>
      <c r="F36" s="51"/>
      <c r="G36" s="52" t="str">
        <f>IF(OR(E36="",F36=""),"",E36*F36)</f>
        <v/>
      </c>
      <c r="H36" s="59"/>
      <c r="I36" s="61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61"/>
      <c r="AX36" s="61"/>
      <c r="AY36" s="61"/>
      <c r="AZ36" s="61"/>
      <c r="BA36" s="61"/>
      <c r="BB36" s="61"/>
      <c r="BC36" s="77"/>
      <c r="BD36" s="77"/>
      <c r="BE36" s="77"/>
      <c r="BF36" s="61"/>
      <c r="BG36" s="61"/>
      <c r="BH36" s="61"/>
      <c r="BI36" s="77"/>
      <c r="BJ36" s="77"/>
      <c r="BK36" s="77"/>
      <c r="BL36" s="77"/>
      <c r="BM36" s="77"/>
      <c r="BN36" s="77"/>
      <c r="BO36" s="77"/>
      <c r="BP36" s="77"/>
      <c r="BQ36" s="77"/>
      <c r="BR36" s="77"/>
      <c r="BS36" s="77"/>
      <c r="BT36" s="77"/>
      <c r="BU36" s="77">
        <f>'Tableau MEN INT'!BU12</f>
        <v>1</v>
      </c>
      <c r="BV36" s="77">
        <f>'Tableau MEN INT'!BV12</f>
        <v>0</v>
      </c>
      <c r="BW36" s="77">
        <f>'Tableau MEN INT'!BW12</f>
        <v>0</v>
      </c>
      <c r="BX36" s="77">
        <f>'Tableau MEN INT'!BX12</f>
        <v>1</v>
      </c>
      <c r="BY36" s="77">
        <f>'Tableau MEN INT'!BY12</f>
        <v>1</v>
      </c>
      <c r="BZ36" s="77">
        <f>'Tableau MEN INT'!BZ12</f>
        <v>1</v>
      </c>
      <c r="CA36" s="77">
        <f>'Tableau MEN INT'!CA12</f>
        <v>0</v>
      </c>
      <c r="CB36" s="77">
        <f>'Tableau MEN INT'!CB12</f>
        <v>1</v>
      </c>
      <c r="CC36" s="77">
        <f>'Tableau MEN INT'!CC12</f>
        <v>0</v>
      </c>
      <c r="CD36" s="77">
        <f>'Tableau MEN INT'!CD12</f>
        <v>1</v>
      </c>
      <c r="CE36" s="77">
        <f>'Tableau MEN INT'!CE12</f>
        <v>1</v>
      </c>
      <c r="CF36" s="77">
        <f>'Tableau MEN INT'!CF12</f>
        <v>1</v>
      </c>
      <c r="CG36" s="77">
        <f>'Tableau MEN INT'!CG12</f>
        <v>1</v>
      </c>
      <c r="CH36" s="77">
        <f>'Tableau MEN INT'!CH12</f>
        <v>0</v>
      </c>
      <c r="CI36" s="77">
        <f>'Tableau MEN INT'!CI12</f>
        <v>1</v>
      </c>
      <c r="CJ36" s="77">
        <f>'Tableau MEN INT'!CJ12</f>
        <v>1</v>
      </c>
      <c r="CK36" s="77">
        <f>'Tableau MEN INT'!CK12</f>
        <v>0</v>
      </c>
      <c r="CL36" s="77">
        <f>'Tableau MEN INT'!CL12</f>
        <v>1</v>
      </c>
      <c r="CM36" s="77">
        <f>'Tableau MEN INT'!CM12</f>
        <v>1</v>
      </c>
      <c r="CN36" s="77">
        <f>'Tableau MEN INT'!CN12</f>
        <v>1</v>
      </c>
      <c r="CO36" s="77">
        <f>'Tableau MEN INT'!CO12</f>
        <v>1</v>
      </c>
      <c r="CP36" s="77">
        <f>'Tableau MEN INT'!CP12</f>
        <v>0</v>
      </c>
      <c r="CQ36" s="77">
        <f>'Tableau MEN INT'!CQ12</f>
        <v>1</v>
      </c>
      <c r="CR36" s="77">
        <f>'Tableau MEN INT'!CR12</f>
        <v>0</v>
      </c>
      <c r="CS36" s="61"/>
      <c r="CT36" s="61"/>
      <c r="CU36" s="61"/>
      <c r="CV36" s="61"/>
      <c r="CW36" s="61"/>
      <c r="CX36" s="61"/>
      <c r="CY36" s="61"/>
      <c r="CZ36" s="61">
        <f>'Tableau MEN INT'!CZ12</f>
        <v>1</v>
      </c>
      <c r="DA36" s="61">
        <f>'Tableau MEN INT'!DA12</f>
        <v>0</v>
      </c>
      <c r="DB36" s="61">
        <f>'Tableau MEN INT'!DB12</f>
        <v>0</v>
      </c>
      <c r="DC36" s="61"/>
      <c r="DD36" s="61"/>
      <c r="DE36" s="61"/>
      <c r="DF36" s="61"/>
      <c r="DG36" s="61"/>
      <c r="DH36" s="61"/>
      <c r="DI36" s="61"/>
      <c r="DJ36" s="61"/>
      <c r="DK36" s="61"/>
      <c r="DL36" s="61"/>
      <c r="DM36" s="61"/>
      <c r="DN36" s="61"/>
      <c r="DO36" s="61"/>
      <c r="DP36" s="61"/>
      <c r="DQ36" s="61"/>
      <c r="DR36" s="61"/>
      <c r="DS36" s="61">
        <f>'Tableau MEN INT'!DM12</f>
        <v>1</v>
      </c>
      <c r="DT36" s="61">
        <f>'Tableau MEN INT'!DN12</f>
        <v>1</v>
      </c>
      <c r="DU36" s="61">
        <f>'Tableau MEN INT'!DO12</f>
        <v>1</v>
      </c>
      <c r="DV36" s="61"/>
      <c r="DW36" s="77"/>
      <c r="DX36" s="77"/>
      <c r="DY36" s="77"/>
      <c r="DZ36" s="61"/>
      <c r="EA36" s="61"/>
      <c r="EB36" s="61"/>
      <c r="EC36" s="61"/>
      <c r="ED36" s="77"/>
      <c r="EE36" s="61"/>
    </row>
    <row r="37" spans="1:135" x14ac:dyDescent="0.2">
      <c r="A37" s="10"/>
      <c r="B37" s="19"/>
      <c r="C37" s="11" t="str">
        <f>""&amp;'Tableau MEN INT'!B13&amp;" - "&amp;'Tableau MEN INT'!C13&amp;" x "&amp;'Tableau MEN INT'!D13&amp;" m"</f>
        <v>Porte d'accès aux salles de classe PF 1/2 h - 1 x 2,19 m</v>
      </c>
      <c r="D37" s="10" t="s">
        <v>84</v>
      </c>
      <c r="E37" s="29">
        <f t="shared" si="2"/>
        <v>30</v>
      </c>
      <c r="F37" s="51"/>
      <c r="G37" s="52" t="str">
        <f>IF(OR(E37="",F37=""),"",E37*F37)</f>
        <v/>
      </c>
      <c r="H37" s="59"/>
      <c r="I37" s="61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61"/>
      <c r="AX37" s="61"/>
      <c r="AY37" s="61"/>
      <c r="AZ37" s="61"/>
      <c r="BA37" s="61"/>
      <c r="BB37" s="61"/>
      <c r="BC37" s="77"/>
      <c r="BD37" s="77"/>
      <c r="BE37" s="77"/>
      <c r="BF37" s="61"/>
      <c r="BG37" s="61"/>
      <c r="BH37" s="61"/>
      <c r="BI37" s="77"/>
      <c r="BJ37" s="77"/>
      <c r="BK37" s="77"/>
      <c r="BL37" s="77"/>
      <c r="BM37" s="77"/>
      <c r="BN37" s="77"/>
      <c r="BO37" s="77"/>
      <c r="BP37" s="77"/>
      <c r="BQ37" s="77"/>
      <c r="BR37" s="77"/>
      <c r="BS37" s="77"/>
      <c r="BT37" s="77"/>
      <c r="BU37" s="77">
        <f>'Tableau MEN INT'!BU13</f>
        <v>1</v>
      </c>
      <c r="BV37" s="77">
        <f>'Tableau MEN INT'!BV13</f>
        <v>0</v>
      </c>
      <c r="BW37" s="77">
        <f>'Tableau MEN INT'!BW13</f>
        <v>2</v>
      </c>
      <c r="BX37" s="77">
        <f>'Tableau MEN INT'!BX13</f>
        <v>2</v>
      </c>
      <c r="BY37" s="77">
        <f>'Tableau MEN INT'!BY13</f>
        <v>1</v>
      </c>
      <c r="BZ37" s="77">
        <f>'Tableau MEN INT'!BZ13</f>
        <v>2</v>
      </c>
      <c r="CA37" s="77">
        <f>'Tableau MEN INT'!CA13</f>
        <v>0</v>
      </c>
      <c r="CB37" s="77">
        <f>'Tableau MEN INT'!CB13</f>
        <v>1</v>
      </c>
      <c r="CC37" s="77">
        <f>'Tableau MEN INT'!CC13</f>
        <v>0</v>
      </c>
      <c r="CD37" s="77">
        <f>'Tableau MEN INT'!CD13</f>
        <v>1</v>
      </c>
      <c r="CE37" s="77">
        <f>'Tableau MEN INT'!CE13</f>
        <v>1</v>
      </c>
      <c r="CF37" s="77">
        <f>'Tableau MEN INT'!CF13</f>
        <v>1</v>
      </c>
      <c r="CG37" s="77">
        <f>'Tableau MEN INT'!CG13</f>
        <v>1</v>
      </c>
      <c r="CH37" s="77">
        <f>'Tableau MEN INT'!CH13</f>
        <v>1</v>
      </c>
      <c r="CI37" s="77">
        <f>'Tableau MEN INT'!CI13</f>
        <v>1</v>
      </c>
      <c r="CJ37" s="77">
        <f>'Tableau MEN INT'!CJ13</f>
        <v>1</v>
      </c>
      <c r="CK37" s="77">
        <f>'Tableau MEN INT'!CK13</f>
        <v>0</v>
      </c>
      <c r="CL37" s="77">
        <f>'Tableau MEN INT'!CL13</f>
        <v>1</v>
      </c>
      <c r="CM37" s="77">
        <f>'Tableau MEN INT'!CM13</f>
        <v>1</v>
      </c>
      <c r="CN37" s="77">
        <f>'Tableau MEN INT'!CN13</f>
        <v>1</v>
      </c>
      <c r="CO37" s="77">
        <f>'Tableau MEN INT'!CO13</f>
        <v>1</v>
      </c>
      <c r="CP37" s="77">
        <f>'Tableau MEN INT'!CP13</f>
        <v>1</v>
      </c>
      <c r="CQ37" s="77">
        <f>'Tableau MEN INT'!CQ13</f>
        <v>1</v>
      </c>
      <c r="CR37" s="77">
        <f>'Tableau MEN INT'!CR13</f>
        <v>1</v>
      </c>
      <c r="CS37" s="61"/>
      <c r="CT37" s="61"/>
      <c r="CU37" s="61"/>
      <c r="CV37" s="61"/>
      <c r="CW37" s="61"/>
      <c r="CX37" s="61"/>
      <c r="CY37" s="61">
        <v>1</v>
      </c>
      <c r="CZ37" s="61">
        <f>'Tableau MEN INT'!CZ13</f>
        <v>1</v>
      </c>
      <c r="DA37" s="61">
        <f>'Tableau MEN INT'!DA13</f>
        <v>1</v>
      </c>
      <c r="DB37" s="61">
        <f>'Tableau MEN INT'!DB13</f>
        <v>1</v>
      </c>
      <c r="DC37" s="61"/>
      <c r="DD37" s="61"/>
      <c r="DE37" s="61"/>
      <c r="DF37" s="61"/>
      <c r="DG37" s="61"/>
      <c r="DH37" s="61"/>
      <c r="DI37" s="61"/>
      <c r="DJ37" s="61"/>
      <c r="DK37" s="61"/>
      <c r="DL37" s="61"/>
      <c r="DM37" s="61"/>
      <c r="DN37" s="61"/>
      <c r="DO37" s="61"/>
      <c r="DP37" s="61"/>
      <c r="DQ37" s="61"/>
      <c r="DR37" s="61"/>
      <c r="DS37" s="61">
        <f>'Tableau MEN INT'!DM13</f>
        <v>1</v>
      </c>
      <c r="DT37" s="61">
        <f>'Tableau MEN INT'!DN13</f>
        <v>1</v>
      </c>
      <c r="DU37" s="61">
        <f>'Tableau MEN INT'!DO13</f>
        <v>1</v>
      </c>
      <c r="DV37" s="61"/>
      <c r="DW37" s="77"/>
      <c r="DX37" s="77"/>
      <c r="DY37" s="77"/>
      <c r="DZ37" s="61"/>
      <c r="EA37" s="61"/>
      <c r="EB37" s="61"/>
      <c r="EC37" s="61"/>
      <c r="ED37" s="77"/>
      <c r="EE37" s="61"/>
    </row>
    <row r="38" spans="1:135" x14ac:dyDescent="0.2">
      <c r="A38" s="10"/>
      <c r="B38" s="19"/>
      <c r="C38" s="11" t="str">
        <f>""&amp;'Tableau MEN INT'!B14&amp;" - "&amp;'Tableau MEN INT'!C14&amp;" x "&amp;'Tableau MEN INT'!D14&amp;" m"</f>
        <v>Châssis fixes bois vitrés PF 1/2 h pour second jour - 1,5 x 0,6 m</v>
      </c>
      <c r="D38" s="10" t="s">
        <v>84</v>
      </c>
      <c r="E38" s="29">
        <f t="shared" si="2"/>
        <v>67</v>
      </c>
      <c r="F38" s="51"/>
      <c r="G38" s="52" t="str">
        <f>IF(OR(E38="",F38=""),"",E38*F38)</f>
        <v/>
      </c>
      <c r="H38" s="59"/>
      <c r="I38" s="61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61"/>
      <c r="AX38" s="61"/>
      <c r="AY38" s="61"/>
      <c r="AZ38" s="61"/>
      <c r="BA38" s="61"/>
      <c r="BB38" s="61"/>
      <c r="BC38" s="77"/>
      <c r="BD38" s="77"/>
      <c r="BE38" s="77"/>
      <c r="BF38" s="61"/>
      <c r="BG38" s="61"/>
      <c r="BH38" s="61"/>
      <c r="BI38" s="77"/>
      <c r="BJ38" s="77"/>
      <c r="BK38" s="77"/>
      <c r="BL38" s="77"/>
      <c r="BM38" s="77"/>
      <c r="BN38" s="77"/>
      <c r="BO38" s="77"/>
      <c r="BP38" s="77"/>
      <c r="BQ38" s="77"/>
      <c r="BR38" s="77"/>
      <c r="BS38" s="77"/>
      <c r="BT38" s="77"/>
      <c r="BU38" s="77">
        <f>'Tableau MEN INT'!BU14</f>
        <v>3</v>
      </c>
      <c r="BV38" s="77">
        <f>'Tableau MEN INT'!BV14</f>
        <v>0</v>
      </c>
      <c r="BW38" s="77">
        <f>'Tableau MEN INT'!BW14</f>
        <v>3</v>
      </c>
      <c r="BX38" s="77">
        <f>'Tableau MEN INT'!BX14</f>
        <v>3</v>
      </c>
      <c r="BY38" s="77">
        <f>'Tableau MEN INT'!BY14</f>
        <v>3</v>
      </c>
      <c r="BZ38" s="77">
        <f>'Tableau MEN INT'!BZ14</f>
        <v>2</v>
      </c>
      <c r="CA38" s="77">
        <f>'Tableau MEN INT'!CA14</f>
        <v>0</v>
      </c>
      <c r="CB38" s="77">
        <f>'Tableau MEN INT'!CB14</f>
        <v>3</v>
      </c>
      <c r="CC38" s="77">
        <f>'Tableau MEN INT'!CC14</f>
        <v>0</v>
      </c>
      <c r="CD38" s="77">
        <f>'Tableau MEN INT'!CD14</f>
        <v>3</v>
      </c>
      <c r="CE38" s="77">
        <f>'Tableau MEN INT'!CE14</f>
        <v>0</v>
      </c>
      <c r="CF38" s="77">
        <f>'Tableau MEN INT'!CF14</f>
        <v>3</v>
      </c>
      <c r="CG38" s="77">
        <f>'Tableau MEN INT'!CG14</f>
        <v>4</v>
      </c>
      <c r="CH38" s="77">
        <f>'Tableau MEN INT'!CH14</f>
        <v>0</v>
      </c>
      <c r="CI38" s="77">
        <f>'Tableau MEN INT'!CI14</f>
        <v>3</v>
      </c>
      <c r="CJ38" s="77">
        <f>'Tableau MEN INT'!CJ14</f>
        <v>3</v>
      </c>
      <c r="CK38" s="77">
        <f>'Tableau MEN INT'!CK14</f>
        <v>0</v>
      </c>
      <c r="CL38" s="77">
        <f>'Tableau MEN INT'!CL14</f>
        <v>3</v>
      </c>
      <c r="CM38" s="77">
        <f>'Tableau MEN INT'!CM14</f>
        <v>3</v>
      </c>
      <c r="CN38" s="77">
        <f>'Tableau MEN INT'!CN14</f>
        <v>3</v>
      </c>
      <c r="CO38" s="77">
        <f>'Tableau MEN INT'!CO14</f>
        <v>4</v>
      </c>
      <c r="CP38" s="77">
        <f>'Tableau MEN INT'!CP14</f>
        <v>0</v>
      </c>
      <c r="CQ38" s="77">
        <f>'Tableau MEN INT'!CQ14</f>
        <v>1</v>
      </c>
      <c r="CR38" s="77">
        <f>'Tableau MEN INT'!CR14</f>
        <v>2</v>
      </c>
      <c r="CS38" s="61"/>
      <c r="CT38" s="61"/>
      <c r="CU38" s="61"/>
      <c r="CV38" s="61"/>
      <c r="CW38" s="61"/>
      <c r="CX38" s="61"/>
      <c r="CY38" s="61"/>
      <c r="CZ38" s="61">
        <f>'Tableau MEN INT'!CZ14</f>
        <v>4</v>
      </c>
      <c r="DA38" s="61">
        <f>'Tableau MEN INT'!DA14</f>
        <v>2</v>
      </c>
      <c r="DB38" s="61">
        <f>'Tableau MEN INT'!DB14</f>
        <v>0</v>
      </c>
      <c r="DC38" s="61"/>
      <c r="DD38" s="61"/>
      <c r="DE38" s="61"/>
      <c r="DF38" s="61"/>
      <c r="DG38" s="61"/>
      <c r="DH38" s="61"/>
      <c r="DI38" s="61"/>
      <c r="DJ38" s="61"/>
      <c r="DK38" s="61"/>
      <c r="DL38" s="61"/>
      <c r="DM38" s="61"/>
      <c r="DN38" s="61"/>
      <c r="DO38" s="61"/>
      <c r="DP38" s="61"/>
      <c r="DQ38" s="61"/>
      <c r="DR38" s="61"/>
      <c r="DS38" s="61">
        <f>'Tableau MEN INT'!DM14</f>
        <v>4</v>
      </c>
      <c r="DT38" s="61">
        <f>'Tableau MEN INT'!DN14</f>
        <v>4</v>
      </c>
      <c r="DU38" s="61">
        <f>'Tableau MEN INT'!DO14</f>
        <v>4</v>
      </c>
      <c r="DV38" s="61"/>
      <c r="DW38" s="77"/>
      <c r="DX38" s="77"/>
      <c r="DY38" s="77"/>
      <c r="DZ38" s="61"/>
      <c r="EA38" s="61"/>
      <c r="EB38" s="61"/>
      <c r="EC38" s="61"/>
      <c r="ED38" s="77"/>
      <c r="EE38" s="61"/>
    </row>
    <row r="39" spans="1:135" x14ac:dyDescent="0.2">
      <c r="A39" s="8">
        <v>4</v>
      </c>
      <c r="B39" s="9" t="s">
        <v>344</v>
      </c>
      <c r="C39" s="9" t="s">
        <v>345</v>
      </c>
      <c r="D39" s="8" t="s">
        <v>83</v>
      </c>
      <c r="E39" s="28">
        <f t="shared" si="2"/>
        <v>154</v>
      </c>
      <c r="F39" s="50"/>
      <c r="G39" s="49" t="str">
        <f t="shared" si="0"/>
        <v/>
      </c>
      <c r="H39" s="59"/>
      <c r="I39" s="32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32"/>
      <c r="AX39" s="32"/>
      <c r="AY39" s="32"/>
      <c r="AZ39" s="32"/>
      <c r="BA39" s="32"/>
      <c r="BB39" s="32"/>
      <c r="BC39" s="76"/>
      <c r="BD39" s="76"/>
      <c r="BE39" s="76"/>
      <c r="BF39" s="32"/>
      <c r="BG39" s="32"/>
      <c r="BH39" s="32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>
        <f>'Métrés Cloisons CF'!BU$7-'Tableau MEN INT'!BU$12*'Tableau MEN INT'!$C$12-'Tableau MEN INT'!BU$13*'Tableau MEN INT'!$C$13</f>
        <v>7.07</v>
      </c>
      <c r="BV39" s="76">
        <f>'Métrés Cloisons CF'!BV$7-'Tableau MEN INT'!BV$12*'Tableau MEN INT'!$C$12-'Tableau MEN INT'!BV$13*'Tableau MEN INT'!$C$13</f>
        <v>0</v>
      </c>
      <c r="BW39" s="76">
        <f>'Métrés Cloisons CF'!BW$7-'Tableau MEN INT'!BW$12*'Tableau MEN INT'!$C$12-'Tableau MEN INT'!BW$13*'Tableau MEN INT'!$C$13</f>
        <v>10.199999999999999</v>
      </c>
      <c r="BX39" s="76">
        <f>'Métrés Cloisons CF'!BX$7-'Tableau MEN INT'!BX$12*'Tableau MEN INT'!$C$12-'Tableau MEN INT'!BX$13*'Tableau MEN INT'!$C$13</f>
        <v>6.1400000000000006</v>
      </c>
      <c r="BY39" s="76">
        <f>'Métrés Cloisons CF'!BY$7-'Tableau MEN INT'!BY$12*'Tableau MEN INT'!$C$12-'Tableau MEN INT'!BY$13*'Tableau MEN INT'!$C$13</f>
        <v>7.15</v>
      </c>
      <c r="BZ39" s="76">
        <f>'Métrés Cloisons CF'!BZ$7-'Tableau MEN INT'!BZ$12*'Tableau MEN INT'!$C$12-'Tableau MEN INT'!BZ$13*'Tableau MEN INT'!$C$13</f>
        <v>6.120000000000001</v>
      </c>
      <c r="CA39" s="76">
        <f>'Métrés Cloisons CF'!CA$7-'Tableau MEN INT'!CA$12*'Tableau MEN INT'!$C$12-'Tableau MEN INT'!CA$13*'Tableau MEN INT'!$C$13</f>
        <v>0</v>
      </c>
      <c r="CB39" s="76">
        <f>'Métrés Cloisons CF'!CB$7-'Tableau MEN INT'!CB$12*'Tableau MEN INT'!$C$12-'Tableau MEN INT'!CB$13*'Tableau MEN INT'!$C$13</f>
        <v>7.07</v>
      </c>
      <c r="CC39" s="76">
        <f>'Métrés Cloisons CF'!CC$7-'Tableau MEN INT'!CC$12*'Tableau MEN INT'!$C$12-'Tableau MEN INT'!CC$13*'Tableau MEN INT'!$C$13</f>
        <v>0</v>
      </c>
      <c r="CD39" s="76">
        <f>'Métrés Cloisons CF'!CD$7-'Tableau MEN INT'!CD$12*'Tableau MEN INT'!$C$12-'Tableau MEN INT'!CD$13*'Tableau MEN INT'!$C$13</f>
        <v>7.15</v>
      </c>
      <c r="CE39" s="76">
        <f>'Métrés Cloisons CF'!CE$7-'Tableau MEN INT'!CE$12*'Tableau MEN INT'!$C$12-'Tableau MEN INT'!CE$13*'Tableau MEN INT'!$C$13</f>
        <v>7.1400000000000006</v>
      </c>
      <c r="CF39" s="76">
        <f>'Métrés Cloisons CF'!CF$7-'Tableau MEN INT'!CF$12*'Tableau MEN INT'!$C$12-'Tableau MEN INT'!CF$13*'Tableau MEN INT'!$C$13</f>
        <v>7.15</v>
      </c>
      <c r="CG39" s="76">
        <f>'Métrés Cloisons CF'!CG$7-'Tableau MEN INT'!CG$12*'Tableau MEN INT'!$C$12-'Tableau MEN INT'!CG$13*'Tableau MEN INT'!$C$13</f>
        <v>7.120000000000001</v>
      </c>
      <c r="CH39" s="76"/>
      <c r="CI39" s="76">
        <f>'Métrés Cloisons CF'!CI$7-'Tableau MEN INT'!CI$12*'Tableau MEN INT'!$C$12-'Tableau MEN INT'!CI$13*'Tableau MEN INT'!$C$13</f>
        <v>7.07</v>
      </c>
      <c r="CJ39" s="76">
        <f>'Métrés Cloisons CF'!CJ$7-'Tableau MEN INT'!CJ$12*'Tableau MEN INT'!$C$12-'Tableau MEN INT'!CJ$13*'Tableau MEN INT'!$C$13</f>
        <v>7.07</v>
      </c>
      <c r="CK39" s="76">
        <f>'Métrés Cloisons CF'!CK$7-'Tableau MEN INT'!CK$12*'Tableau MEN INT'!$C$12-'Tableau MEN INT'!CK$13*'Tableau MEN INT'!$C$13</f>
        <v>0</v>
      </c>
      <c r="CL39" s="76">
        <f>'Métrés Cloisons CF'!CL$7-'Tableau MEN INT'!CL$12*'Tableau MEN INT'!$C$12-'Tableau MEN INT'!CL$13*'Tableau MEN INT'!$C$13</f>
        <v>7.15</v>
      </c>
      <c r="CM39" s="76">
        <f>'Métrés Cloisons CF'!CM$7-'Tableau MEN INT'!CM$12*'Tableau MEN INT'!$C$12-'Tableau MEN INT'!CM$13*'Tableau MEN INT'!$C$13</f>
        <v>7.1400000000000006</v>
      </c>
      <c r="CN39" s="76">
        <f>'Métrés Cloisons CF'!CN$7-'Tableau MEN INT'!CN$12*'Tableau MEN INT'!$C$12-'Tableau MEN INT'!CN$13*'Tableau MEN INT'!$C$13</f>
        <v>7.15</v>
      </c>
      <c r="CO39" s="76">
        <f>'Métrés Cloisons CF'!CO$7-'Tableau MEN INT'!CO$12*'Tableau MEN INT'!$C$12-'Tableau MEN INT'!CO$13*'Tableau MEN INT'!$C$13</f>
        <v>7.120000000000001</v>
      </c>
      <c r="CP39" s="76"/>
      <c r="CQ39" s="76">
        <f>'Métrés Cloisons CF'!CQ$7-'Tableau MEN INT'!CQ$12*'Tableau MEN INT'!$C$12-'Tableau MEN INT'!CQ$13*'Tableau MEN INT'!$C$13</f>
        <v>1.7999999999999998</v>
      </c>
      <c r="CR39" s="76">
        <f>'Métrés Cloisons CF'!CR$7-'Tableau MEN INT'!CR$12*'Tableau MEN INT'!$C$12-'Tableau MEN INT'!CR$13*'Tableau MEN INT'!$C$13</f>
        <v>4.17</v>
      </c>
      <c r="CS39" s="32"/>
      <c r="CT39" s="32"/>
      <c r="CU39" s="32"/>
      <c r="CV39" s="32"/>
      <c r="CW39" s="32"/>
      <c r="CX39" s="32"/>
      <c r="CY39" s="32"/>
      <c r="CZ39" s="32">
        <f>'Métrés Cloisons CF'!CZ$7-'Tableau MEN INT'!CZ$12*'Tableau MEN INT'!$C$12-'Tableau MEN INT'!CZ$13*'Tableau MEN INT'!$C$13</f>
        <v>7.0600000000000005</v>
      </c>
      <c r="DA39" s="32">
        <f>'Métrés Cloisons CF'!DA$7-'Tableau MEN INT'!DA$12*'Tableau MEN INT'!$C$12-'Tableau MEN INT'!DA$13*'Tableau MEN INT'!$C$13</f>
        <v>4.0999999999999996</v>
      </c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>
        <f>'Métrés Cloisons CF'!DM$7-'Tableau MEN INT'!DM$12*'Tableau MEN INT'!$C$12-'Tableau MEN INT'!DM$13*'Tableau MEN INT'!$C$13</f>
        <v>7.07</v>
      </c>
      <c r="DT39" s="32">
        <f>'Métrés Cloisons CF'!DN$7-'Tableau MEN INT'!DN$12*'Tableau MEN INT'!$C$12-'Tableau MEN INT'!DN$13*'Tableau MEN INT'!$C$13</f>
        <v>7.0200000000000014</v>
      </c>
      <c r="DU39" s="32">
        <f>'Métrés Cloisons CF'!DO$7-'Tableau MEN INT'!DO$12*'Tableau MEN INT'!$C$12-'Tableau MEN INT'!DO$13*'Tableau MEN INT'!$C$13</f>
        <v>7.0600000000000005</v>
      </c>
      <c r="DV39" s="32"/>
      <c r="DW39" s="76"/>
      <c r="DX39" s="76"/>
      <c r="DY39" s="76"/>
      <c r="DZ39" s="32"/>
      <c r="EA39" s="32"/>
      <c r="EB39" s="32"/>
      <c r="EC39" s="32"/>
      <c r="ED39" s="76"/>
      <c r="EE39" s="32"/>
    </row>
    <row r="40" spans="1:135" x14ac:dyDescent="0.2">
      <c r="A40" s="8">
        <v>4</v>
      </c>
      <c r="B40" s="9" t="s">
        <v>346</v>
      </c>
      <c r="C40" s="9" t="s">
        <v>347</v>
      </c>
      <c r="D40" s="8" t="s">
        <v>84</v>
      </c>
      <c r="E40" s="28">
        <f t="shared" si="2"/>
        <v>8</v>
      </c>
      <c r="F40" s="50"/>
      <c r="G40" s="49" t="str">
        <f t="shared" si="0"/>
        <v/>
      </c>
      <c r="H40" s="59"/>
      <c r="I40" s="32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32"/>
      <c r="AX40" s="32"/>
      <c r="AY40" s="32"/>
      <c r="AZ40" s="32"/>
      <c r="BA40" s="32"/>
      <c r="BB40" s="32"/>
      <c r="BC40" s="76"/>
      <c r="BD40" s="76"/>
      <c r="BE40" s="76"/>
      <c r="BF40" s="32"/>
      <c r="BG40" s="32"/>
      <c r="BH40" s="32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>
        <v>4</v>
      </c>
      <c r="CI40" s="76"/>
      <c r="CJ40" s="76"/>
      <c r="CK40" s="76"/>
      <c r="CL40" s="76"/>
      <c r="CM40" s="76"/>
      <c r="CN40" s="76"/>
      <c r="CO40" s="76"/>
      <c r="CP40" s="76">
        <v>4</v>
      </c>
      <c r="CQ40" s="76"/>
      <c r="CR40" s="76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76"/>
      <c r="DX40" s="76"/>
      <c r="DY40" s="76"/>
      <c r="DZ40" s="32"/>
      <c r="EA40" s="32"/>
      <c r="EB40" s="32"/>
      <c r="EC40" s="32"/>
      <c r="ED40" s="76"/>
      <c r="EE40" s="32"/>
    </row>
    <row r="41" spans="1:135" x14ac:dyDescent="0.2">
      <c r="A41" s="8">
        <v>4</v>
      </c>
      <c r="B41" s="9" t="s">
        <v>346</v>
      </c>
      <c r="C41" s="9" t="s">
        <v>348</v>
      </c>
      <c r="D41" s="8" t="s">
        <v>84</v>
      </c>
      <c r="E41" s="28">
        <f t="shared" si="2"/>
        <v>6</v>
      </c>
      <c r="F41" s="50"/>
      <c r="G41" s="49" t="str">
        <f t="shared" ref="G41:G46" si="3">IF(OR(E41="",F41=""),"",E41*F41)</f>
        <v/>
      </c>
      <c r="H41" s="59"/>
      <c r="I41" s="32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32"/>
      <c r="AX41" s="32"/>
      <c r="AY41" s="32"/>
      <c r="AZ41" s="32"/>
      <c r="BA41" s="32"/>
      <c r="BB41" s="32"/>
      <c r="BC41" s="76"/>
      <c r="BD41" s="76"/>
      <c r="BE41" s="76"/>
      <c r="BF41" s="32"/>
      <c r="BG41" s="32"/>
      <c r="BH41" s="32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>
        <v>3</v>
      </c>
      <c r="CI41" s="76"/>
      <c r="CJ41" s="76"/>
      <c r="CK41" s="76"/>
      <c r="CL41" s="76"/>
      <c r="CM41" s="76"/>
      <c r="CN41" s="76"/>
      <c r="CO41" s="76"/>
      <c r="CP41" s="76">
        <v>3</v>
      </c>
      <c r="CQ41" s="76"/>
      <c r="CR41" s="76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76"/>
      <c r="DX41" s="76"/>
      <c r="DY41" s="76"/>
      <c r="DZ41" s="32"/>
      <c r="EA41" s="32"/>
      <c r="EB41" s="32"/>
      <c r="EC41" s="32"/>
      <c r="ED41" s="76"/>
      <c r="EE41" s="32"/>
    </row>
    <row r="42" spans="1:135" x14ac:dyDescent="0.2">
      <c r="A42" s="6">
        <v>3</v>
      </c>
      <c r="B42" s="18" t="s">
        <v>349</v>
      </c>
      <c r="C42" s="7" t="s">
        <v>350</v>
      </c>
      <c r="D42" s="66"/>
      <c r="E42" s="67" t="str">
        <f t="shared" si="2"/>
        <v/>
      </c>
      <c r="F42" s="68"/>
      <c r="G42" s="69" t="str">
        <f t="shared" si="3"/>
        <v/>
      </c>
      <c r="H42" s="59"/>
      <c r="I42" s="70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0"/>
      <c r="AX42" s="70"/>
      <c r="AY42" s="70"/>
      <c r="AZ42" s="70"/>
      <c r="BA42" s="70"/>
      <c r="BB42" s="70"/>
      <c r="BC42" s="75"/>
      <c r="BD42" s="75"/>
      <c r="BE42" s="75"/>
      <c r="BF42" s="70"/>
      <c r="BG42" s="70"/>
      <c r="BH42" s="70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  <c r="CD42" s="75"/>
      <c r="CE42" s="75"/>
      <c r="CF42" s="75"/>
      <c r="CG42" s="75"/>
      <c r="CH42" s="75"/>
      <c r="CI42" s="75"/>
      <c r="CJ42" s="75"/>
      <c r="CK42" s="75"/>
      <c r="CL42" s="75"/>
      <c r="CM42" s="75"/>
      <c r="CN42" s="75"/>
      <c r="CO42" s="75"/>
      <c r="CP42" s="75"/>
      <c r="CQ42" s="75"/>
      <c r="CR42" s="75"/>
      <c r="CS42" s="70"/>
      <c r="CT42" s="70"/>
      <c r="CU42" s="70"/>
      <c r="CV42" s="70"/>
      <c r="CW42" s="70"/>
      <c r="CX42" s="70"/>
      <c r="CY42" s="70"/>
      <c r="CZ42" s="70"/>
      <c r="DA42" s="70"/>
      <c r="DB42" s="70"/>
      <c r="DC42" s="70"/>
      <c r="DD42" s="70"/>
      <c r="DE42" s="70"/>
      <c r="DF42" s="70"/>
      <c r="DG42" s="70"/>
      <c r="DH42" s="70"/>
      <c r="DI42" s="70"/>
      <c r="DJ42" s="70"/>
      <c r="DK42" s="70"/>
      <c r="DL42" s="70"/>
      <c r="DM42" s="70"/>
      <c r="DN42" s="70"/>
      <c r="DO42" s="70"/>
      <c r="DP42" s="70"/>
      <c r="DQ42" s="70"/>
      <c r="DR42" s="70"/>
      <c r="DS42" s="70"/>
      <c r="DT42" s="70"/>
      <c r="DU42" s="70"/>
      <c r="DV42" s="70"/>
      <c r="DW42" s="75"/>
      <c r="DX42" s="75"/>
      <c r="DY42" s="75"/>
      <c r="DZ42" s="70"/>
      <c r="EA42" s="70"/>
      <c r="EB42" s="70"/>
      <c r="EC42" s="70"/>
      <c r="ED42" s="75"/>
      <c r="EE42" s="70"/>
    </row>
    <row r="43" spans="1:135" x14ac:dyDescent="0.2">
      <c r="A43" s="8">
        <v>4</v>
      </c>
      <c r="B43" s="9" t="s">
        <v>351</v>
      </c>
      <c r="C43" s="9" t="s">
        <v>352</v>
      </c>
      <c r="D43" s="8" t="s">
        <v>82</v>
      </c>
      <c r="E43" s="28">
        <f t="shared" si="2"/>
        <v>683</v>
      </c>
      <c r="F43" s="50"/>
      <c r="G43" s="49" t="str">
        <f t="shared" si="3"/>
        <v/>
      </c>
      <c r="H43" s="59"/>
      <c r="I43" s="32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32"/>
      <c r="AX43" s="32"/>
      <c r="AY43" s="32"/>
      <c r="AZ43" s="32"/>
      <c r="BA43" s="32"/>
      <c r="BB43" s="32"/>
      <c r="BC43" s="76"/>
      <c r="BD43" s="76"/>
      <c r="BE43" s="76"/>
      <c r="BF43" s="32"/>
      <c r="BG43" s="32"/>
      <c r="BH43" s="32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>
        <f>BU$27+BU$28*2</f>
        <v>27.387999999999998</v>
      </c>
      <c r="BV43" s="76">
        <f t="shared" ref="BV43:CR43" si="4">BV$27+BV$28*2</f>
        <v>0</v>
      </c>
      <c r="BW43" s="76">
        <f t="shared" si="4"/>
        <v>43.777000000000001</v>
      </c>
      <c r="BX43" s="76">
        <f t="shared" si="4"/>
        <v>23.611200000000004</v>
      </c>
      <c r="BY43" s="76">
        <f t="shared" si="4"/>
        <v>27.648799999999998</v>
      </c>
      <c r="BZ43" s="76">
        <f t="shared" si="4"/>
        <v>27.161000000000001</v>
      </c>
      <c r="CA43" s="76">
        <f t="shared" si="4"/>
        <v>0</v>
      </c>
      <c r="CB43" s="76">
        <f t="shared" si="4"/>
        <v>27.302</v>
      </c>
      <c r="CC43" s="76">
        <f t="shared" si="4"/>
        <v>0</v>
      </c>
      <c r="CD43" s="76">
        <f t="shared" si="4"/>
        <v>27.562000000000001</v>
      </c>
      <c r="CE43" s="76">
        <f t="shared" si="4"/>
        <v>24.874499999999998</v>
      </c>
      <c r="CF43" s="76">
        <f t="shared" si="4"/>
        <v>27.562000000000001</v>
      </c>
      <c r="CG43" s="76">
        <f t="shared" si="4"/>
        <v>25.6645</v>
      </c>
      <c r="CH43" s="98">
        <v>50</v>
      </c>
      <c r="CI43" s="76">
        <f t="shared" si="4"/>
        <v>27.587</v>
      </c>
      <c r="CJ43" s="76">
        <f t="shared" si="4"/>
        <v>27.302</v>
      </c>
      <c r="CK43" s="76">
        <f t="shared" si="4"/>
        <v>0</v>
      </c>
      <c r="CL43" s="76">
        <f t="shared" si="4"/>
        <v>27.562000000000001</v>
      </c>
      <c r="CM43" s="76">
        <f t="shared" si="4"/>
        <v>27.814499999999999</v>
      </c>
      <c r="CN43" s="76">
        <f t="shared" si="4"/>
        <v>27.562000000000001</v>
      </c>
      <c r="CO43" s="76">
        <f t="shared" si="4"/>
        <v>25.6645</v>
      </c>
      <c r="CP43" s="98">
        <v>50</v>
      </c>
      <c r="CQ43" s="76">
        <f t="shared" si="4"/>
        <v>8.3294999999999995</v>
      </c>
      <c r="CR43" s="76">
        <f t="shared" si="4"/>
        <v>14.642499999999998</v>
      </c>
      <c r="CS43" s="32"/>
      <c r="CT43" s="32"/>
      <c r="CU43" s="32"/>
      <c r="CV43" s="32"/>
      <c r="CW43" s="32"/>
      <c r="CX43" s="32"/>
      <c r="CY43" s="32"/>
      <c r="CZ43" s="32">
        <f>CZ$27+CZ$28*2</f>
        <v>24.760399999999997</v>
      </c>
      <c r="DA43" s="32">
        <f>DA$27+DA$28*2</f>
        <v>14.465999999999998</v>
      </c>
      <c r="DB43" s="32">
        <f>DB$27+DB$28*2</f>
        <v>0</v>
      </c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>
        <f>DS$27+DS$28*2</f>
        <v>24.707000000000001</v>
      </c>
      <c r="DT43" s="32">
        <f>DT$27+DT$28*2</f>
        <v>24.544499999999999</v>
      </c>
      <c r="DU43" s="32">
        <f>DU$27+DU$28*2</f>
        <v>24.674500000000002</v>
      </c>
      <c r="DV43" s="32"/>
      <c r="DW43" s="76"/>
      <c r="DX43" s="76"/>
      <c r="DY43" s="76"/>
      <c r="DZ43" s="32"/>
      <c r="EA43" s="32"/>
      <c r="EB43" s="32"/>
      <c r="EC43" s="32"/>
      <c r="ED43" s="76"/>
      <c r="EE43" s="32"/>
    </row>
    <row r="44" spans="1:135" x14ac:dyDescent="0.2">
      <c r="A44" s="8">
        <v>4</v>
      </c>
      <c r="B44" s="9" t="s">
        <v>353</v>
      </c>
      <c r="C44" s="9" t="s">
        <v>354</v>
      </c>
      <c r="D44" s="8"/>
      <c r="E44" s="28" t="str">
        <f t="shared" si="2"/>
        <v/>
      </c>
      <c r="F44" s="50"/>
      <c r="G44" s="49" t="str">
        <f t="shared" si="3"/>
        <v/>
      </c>
      <c r="H44" s="59"/>
      <c r="I44" s="32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32"/>
      <c r="AX44" s="32"/>
      <c r="AY44" s="32"/>
      <c r="AZ44" s="32"/>
      <c r="BA44" s="32"/>
      <c r="BB44" s="32"/>
      <c r="BC44" s="76"/>
      <c r="BD44" s="76"/>
      <c r="BE44" s="76"/>
      <c r="BF44" s="32"/>
      <c r="BG44" s="32"/>
      <c r="BH44" s="32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76"/>
      <c r="DX44" s="76"/>
      <c r="DY44" s="76"/>
      <c r="DZ44" s="32"/>
      <c r="EA44" s="32"/>
      <c r="EB44" s="32"/>
      <c r="EC44" s="32"/>
      <c r="ED44" s="76"/>
      <c r="EE44" s="32"/>
    </row>
    <row r="45" spans="1:135" x14ac:dyDescent="0.2">
      <c r="A45" s="10"/>
      <c r="B45" s="19"/>
      <c r="C45" s="11" t="s">
        <v>355</v>
      </c>
      <c r="D45" s="10" t="s">
        <v>82</v>
      </c>
      <c r="E45" s="29">
        <f t="shared" si="2"/>
        <v>172</v>
      </c>
      <c r="F45" s="51"/>
      <c r="G45" s="52" t="str">
        <f t="shared" si="3"/>
        <v/>
      </c>
      <c r="H45" s="59"/>
      <c r="I45" s="61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61"/>
      <c r="AX45" s="61"/>
      <c r="AY45" s="61"/>
      <c r="AZ45" s="61"/>
      <c r="BA45" s="61"/>
      <c r="BB45" s="61"/>
      <c r="BC45" s="77"/>
      <c r="BD45" s="77"/>
      <c r="BE45" s="77"/>
      <c r="BF45" s="61"/>
      <c r="BG45" s="61"/>
      <c r="BH45" s="61"/>
      <c r="BI45" s="77"/>
      <c r="BJ45" s="77"/>
      <c r="BK45" s="77"/>
      <c r="BL45" s="77"/>
      <c r="BM45" s="77"/>
      <c r="BN45" s="77"/>
      <c r="BO45" s="77"/>
      <c r="BP45" s="77"/>
      <c r="BQ45" s="77"/>
      <c r="BR45" s="77"/>
      <c r="BS45" s="77"/>
      <c r="BT45" s="77"/>
      <c r="BU45" s="77">
        <f>('Métrés Cloisons CF'!BU$15+'Métrés Cloisons CF'!BU$16)*2</f>
        <v>6.6059999999999999</v>
      </c>
      <c r="BV45" s="77">
        <f>('Métrés Cloisons CF'!BV$15+'Métrés Cloisons CF'!BV$16)*2</f>
        <v>0</v>
      </c>
      <c r="BW45" s="77">
        <f>('Métrés Cloisons CF'!BW$15+'Métrés Cloisons CF'!BW$16)*2</f>
        <v>8.76</v>
      </c>
      <c r="BX45" s="77">
        <f>('Métrés Cloisons CF'!BX$15+'Métrés Cloisons CF'!BX$16)*2</f>
        <v>10.986000000000001</v>
      </c>
      <c r="BY45" s="77">
        <f>('Métrés Cloisons CF'!BY$15+'Métrés Cloisons CF'!BY$16)*2</f>
        <v>6.6059999999999999</v>
      </c>
      <c r="BZ45" s="77">
        <f>('Métrés Cloisons CF'!BZ$15+'Métrés Cloisons CF'!BZ$16)*2</f>
        <v>10.986000000000001</v>
      </c>
      <c r="CA45" s="77">
        <f>('Métrés Cloisons CF'!CA$15+'Métrés Cloisons CF'!CA$16)*2</f>
        <v>0</v>
      </c>
      <c r="CB45" s="77">
        <f>('Métrés Cloisons CF'!CB$15+'Métrés Cloisons CF'!CB$16)*2</f>
        <v>6.6059999999999999</v>
      </c>
      <c r="CC45" s="77">
        <f>('Métrés Cloisons CF'!CC$15+'Métrés Cloisons CF'!CC$16)*2</f>
        <v>0</v>
      </c>
      <c r="CD45" s="77">
        <f>('Métrés Cloisons CF'!CD$15+'Métrés Cloisons CF'!CD$16)*2</f>
        <v>6.6059999999999999</v>
      </c>
      <c r="CE45" s="77">
        <f>('Métrés Cloisons CF'!CE$15+'Métrés Cloisons CF'!CE$16)*2</f>
        <v>6.6059999999999999</v>
      </c>
      <c r="CF45" s="77">
        <f>('Métrés Cloisons CF'!CF$15+'Métrés Cloisons CF'!CF$16)*2</f>
        <v>6.6059999999999999</v>
      </c>
      <c r="CG45" s="77">
        <f>('Métrés Cloisons CF'!CG$15+'Métrés Cloisons CF'!CG$16)*2</f>
        <v>6.6059999999999999</v>
      </c>
      <c r="CH45" s="77">
        <f>('Métrés Cloisons CF'!CH$15+'Métrés Cloisons CF'!CH$16)*2</f>
        <v>4.38</v>
      </c>
      <c r="CI45" s="77">
        <f>('Métrés Cloisons CF'!CI$15+'Métrés Cloisons CF'!CI$16)*2</f>
        <v>6.6059999999999999</v>
      </c>
      <c r="CJ45" s="77">
        <f>('Métrés Cloisons CF'!CJ$15+'Métrés Cloisons CF'!CJ$16)*2</f>
        <v>6.6059999999999999</v>
      </c>
      <c r="CK45" s="77">
        <f>('Métrés Cloisons CF'!CK$15+'Métrés Cloisons CF'!CK$16)*2</f>
        <v>0</v>
      </c>
      <c r="CL45" s="77">
        <f>('Métrés Cloisons CF'!CL$15+'Métrés Cloisons CF'!CL$16)*2</f>
        <v>6.6059999999999999</v>
      </c>
      <c r="CM45" s="77">
        <f>('Métrés Cloisons CF'!CM$15+'Métrés Cloisons CF'!CM$16)*2</f>
        <v>6.6059999999999999</v>
      </c>
      <c r="CN45" s="77">
        <f>('Métrés Cloisons CF'!CN$15+'Métrés Cloisons CF'!CN$16)*2</f>
        <v>6.6059999999999999</v>
      </c>
      <c r="CO45" s="77">
        <f>('Métrés Cloisons CF'!CO$15+'Métrés Cloisons CF'!CO$16)*2</f>
        <v>6.6059999999999999</v>
      </c>
      <c r="CP45" s="77">
        <f>('Métrés Cloisons CF'!CP$15+'Métrés Cloisons CF'!CP$16)*2</f>
        <v>4.38</v>
      </c>
      <c r="CQ45" s="77">
        <f>('Métrés Cloisons CF'!CQ$15+'Métrés Cloisons CF'!CQ$16)*2</f>
        <v>6.6059999999999999</v>
      </c>
      <c r="CR45" s="77">
        <f>('Métrés Cloisons CF'!CR$15+'Métrés Cloisons CF'!CR$16)*2</f>
        <v>4.38</v>
      </c>
      <c r="CS45" s="61"/>
      <c r="CT45" s="61"/>
      <c r="CU45" s="61"/>
      <c r="CV45" s="61"/>
      <c r="CW45" s="61"/>
      <c r="CX45" s="61"/>
      <c r="CY45" s="61"/>
      <c r="CZ45" s="61">
        <f>('Métrés Cloisons CF'!CZ$15+'Métrés Cloisons CF'!CZ$16)*2</f>
        <v>6.6059999999999999</v>
      </c>
      <c r="DA45" s="61">
        <f>('Métrés Cloisons CF'!DA$15+'Métrés Cloisons CF'!DA$16)*2</f>
        <v>4.38</v>
      </c>
      <c r="DB45" s="61">
        <f>('Métrés Cloisons CF'!DB$15+'Métrés Cloisons CF'!DB$16)*2</f>
        <v>4.38</v>
      </c>
      <c r="DC45" s="61"/>
      <c r="DD45" s="61"/>
      <c r="DE45" s="61"/>
      <c r="DF45" s="61"/>
      <c r="DG45" s="61"/>
      <c r="DH45" s="61"/>
      <c r="DI45" s="61"/>
      <c r="DJ45" s="61"/>
      <c r="DK45" s="61"/>
      <c r="DL45" s="61"/>
      <c r="DM45" s="61"/>
      <c r="DN45" s="61"/>
      <c r="DO45" s="61"/>
      <c r="DP45" s="61"/>
      <c r="DQ45" s="61"/>
      <c r="DR45" s="61"/>
      <c r="DS45" s="61">
        <f>('Métrés Cloisons CF'!DM$15+'Métrés Cloisons CF'!DM$16)*2</f>
        <v>6.6059999999999999</v>
      </c>
      <c r="DT45" s="61">
        <f>('Métrés Cloisons CF'!DN$15+'Métrés Cloisons CF'!DN$16)*2</f>
        <v>6.6059999999999999</v>
      </c>
      <c r="DU45" s="61">
        <f>('Métrés Cloisons CF'!DO$15+'Métrés Cloisons CF'!DO$16)*2</f>
        <v>6.6059999999999999</v>
      </c>
      <c r="DV45" s="61"/>
      <c r="DW45" s="77"/>
      <c r="DX45" s="77"/>
      <c r="DY45" s="77"/>
      <c r="DZ45" s="61"/>
      <c r="EA45" s="61"/>
      <c r="EB45" s="61"/>
      <c r="EC45" s="61"/>
      <c r="ED45" s="77"/>
      <c r="EE45" s="61"/>
    </row>
    <row r="46" spans="1:135" x14ac:dyDescent="0.2">
      <c r="A46" s="10"/>
      <c r="B46" s="19"/>
      <c r="C46" s="11" t="s">
        <v>235</v>
      </c>
      <c r="D46" s="10" t="s">
        <v>83</v>
      </c>
      <c r="E46" s="29">
        <f t="shared" si="2"/>
        <v>154</v>
      </c>
      <c r="F46" s="51"/>
      <c r="G46" s="52" t="str">
        <f t="shared" si="3"/>
        <v/>
      </c>
      <c r="H46" s="59"/>
      <c r="I46" s="61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61"/>
      <c r="AX46" s="61"/>
      <c r="AY46" s="61"/>
      <c r="AZ46" s="61"/>
      <c r="BA46" s="61"/>
      <c r="BB46" s="61"/>
      <c r="BC46" s="77"/>
      <c r="BD46" s="77"/>
      <c r="BE46" s="77"/>
      <c r="BF46" s="61"/>
      <c r="BG46" s="61"/>
      <c r="BH46" s="61"/>
      <c r="BI46" s="77"/>
      <c r="BJ46" s="77"/>
      <c r="BK46" s="77"/>
      <c r="BL46" s="77"/>
      <c r="BM46" s="77"/>
      <c r="BN46" s="77"/>
      <c r="BO46" s="77"/>
      <c r="BP46" s="77"/>
      <c r="BQ46" s="77"/>
      <c r="BR46" s="77"/>
      <c r="BS46" s="77"/>
      <c r="BT46" s="77"/>
      <c r="BU46" s="77">
        <f>BU$39</f>
        <v>7.07</v>
      </c>
      <c r="BV46" s="77">
        <f t="shared" ref="BV46:CR46" si="5">BV$39</f>
        <v>0</v>
      </c>
      <c r="BW46" s="77">
        <f t="shared" si="5"/>
        <v>10.199999999999999</v>
      </c>
      <c r="BX46" s="77">
        <f t="shared" si="5"/>
        <v>6.1400000000000006</v>
      </c>
      <c r="BY46" s="77">
        <f t="shared" si="5"/>
        <v>7.15</v>
      </c>
      <c r="BZ46" s="77">
        <f t="shared" si="5"/>
        <v>6.120000000000001</v>
      </c>
      <c r="CA46" s="77">
        <f t="shared" si="5"/>
        <v>0</v>
      </c>
      <c r="CB46" s="77">
        <f t="shared" si="5"/>
        <v>7.07</v>
      </c>
      <c r="CC46" s="77">
        <f t="shared" si="5"/>
        <v>0</v>
      </c>
      <c r="CD46" s="77">
        <f t="shared" si="5"/>
        <v>7.15</v>
      </c>
      <c r="CE46" s="77">
        <f t="shared" si="5"/>
        <v>7.1400000000000006</v>
      </c>
      <c r="CF46" s="77">
        <f t="shared" si="5"/>
        <v>7.15</v>
      </c>
      <c r="CG46" s="77">
        <f t="shared" si="5"/>
        <v>7.120000000000001</v>
      </c>
      <c r="CH46" s="77">
        <f t="shared" si="5"/>
        <v>0</v>
      </c>
      <c r="CI46" s="77">
        <f t="shared" si="5"/>
        <v>7.07</v>
      </c>
      <c r="CJ46" s="77">
        <f t="shared" si="5"/>
        <v>7.07</v>
      </c>
      <c r="CK46" s="77">
        <f t="shared" si="5"/>
        <v>0</v>
      </c>
      <c r="CL46" s="77">
        <f t="shared" si="5"/>
        <v>7.15</v>
      </c>
      <c r="CM46" s="77">
        <f t="shared" si="5"/>
        <v>7.1400000000000006</v>
      </c>
      <c r="CN46" s="77">
        <f t="shared" si="5"/>
        <v>7.15</v>
      </c>
      <c r="CO46" s="77">
        <f t="shared" si="5"/>
        <v>7.120000000000001</v>
      </c>
      <c r="CP46" s="77">
        <f t="shared" si="5"/>
        <v>0</v>
      </c>
      <c r="CQ46" s="77">
        <f t="shared" si="5"/>
        <v>1.7999999999999998</v>
      </c>
      <c r="CR46" s="77">
        <f t="shared" si="5"/>
        <v>4.17</v>
      </c>
      <c r="CS46" s="61"/>
      <c r="CT46" s="61"/>
      <c r="CU46" s="61"/>
      <c r="CV46" s="61"/>
      <c r="CW46" s="61"/>
      <c r="CX46" s="61"/>
      <c r="CY46" s="61"/>
      <c r="CZ46" s="61">
        <f>CZ$39</f>
        <v>7.0600000000000005</v>
      </c>
      <c r="DA46" s="61">
        <f>DA$39</f>
        <v>4.0999999999999996</v>
      </c>
      <c r="DB46" s="61">
        <f>DB$39</f>
        <v>0</v>
      </c>
      <c r="DC46" s="61"/>
      <c r="DD46" s="61"/>
      <c r="DE46" s="61"/>
      <c r="DF46" s="61"/>
      <c r="DG46" s="61"/>
      <c r="DH46" s="61"/>
      <c r="DI46" s="61"/>
      <c r="DJ46" s="61"/>
      <c r="DK46" s="61"/>
      <c r="DL46" s="61"/>
      <c r="DM46" s="61"/>
      <c r="DN46" s="61"/>
      <c r="DO46" s="61"/>
      <c r="DP46" s="61"/>
      <c r="DQ46" s="61"/>
      <c r="DR46" s="61"/>
      <c r="DS46" s="61">
        <f>DS$39</f>
        <v>7.07</v>
      </c>
      <c r="DT46" s="61">
        <f>DT$39</f>
        <v>7.0200000000000014</v>
      </c>
      <c r="DU46" s="61">
        <f>DU$39</f>
        <v>7.0600000000000005</v>
      </c>
      <c r="DV46" s="61"/>
      <c r="DW46" s="77"/>
      <c r="DX46" s="77"/>
      <c r="DY46" s="77"/>
      <c r="DZ46" s="61"/>
      <c r="EA46" s="61"/>
      <c r="EB46" s="61"/>
      <c r="EC46" s="61"/>
      <c r="ED46" s="77"/>
      <c r="EE46" s="61"/>
    </row>
    <row r="47" spans="1:135" x14ac:dyDescent="0.2">
      <c r="A47" s="6">
        <v>3</v>
      </c>
      <c r="B47" s="18" t="s">
        <v>356</v>
      </c>
      <c r="C47" s="7" t="s">
        <v>357</v>
      </c>
      <c r="D47" s="66"/>
      <c r="E47" s="67" t="str">
        <f t="shared" si="2"/>
        <v/>
      </c>
      <c r="F47" s="68"/>
      <c r="G47" s="69" t="str">
        <f t="shared" si="0"/>
        <v/>
      </c>
      <c r="H47" s="59"/>
      <c r="I47" s="70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0"/>
      <c r="AX47" s="70"/>
      <c r="AY47" s="70"/>
      <c r="AZ47" s="70"/>
      <c r="BA47" s="70"/>
      <c r="BB47" s="70"/>
      <c r="BC47" s="75"/>
      <c r="BD47" s="75"/>
      <c r="BE47" s="75"/>
      <c r="BF47" s="70"/>
      <c r="BG47" s="70"/>
      <c r="BH47" s="70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75"/>
      <c r="CN47" s="75"/>
      <c r="CO47" s="75"/>
      <c r="CP47" s="75"/>
      <c r="CQ47" s="75"/>
      <c r="CR47" s="75"/>
      <c r="CS47" s="70"/>
      <c r="CT47" s="70"/>
      <c r="CU47" s="70"/>
      <c r="CV47" s="70"/>
      <c r="CW47" s="70"/>
      <c r="CX47" s="70"/>
      <c r="CY47" s="70"/>
      <c r="CZ47" s="70"/>
      <c r="DA47" s="70"/>
      <c r="DB47" s="70"/>
      <c r="DC47" s="70"/>
      <c r="DD47" s="70"/>
      <c r="DE47" s="70"/>
      <c r="DF47" s="70"/>
      <c r="DG47" s="70"/>
      <c r="DH47" s="70"/>
      <c r="DI47" s="70"/>
      <c r="DJ47" s="70"/>
      <c r="DK47" s="70"/>
      <c r="DL47" s="70"/>
      <c r="DM47" s="70"/>
      <c r="DN47" s="70"/>
      <c r="DO47" s="70"/>
      <c r="DP47" s="70"/>
      <c r="DQ47" s="70"/>
      <c r="DR47" s="70"/>
      <c r="DS47" s="70"/>
      <c r="DT47" s="70"/>
      <c r="DU47" s="70"/>
      <c r="DV47" s="70"/>
      <c r="DW47" s="75"/>
      <c r="DX47" s="75"/>
      <c r="DY47" s="75"/>
      <c r="DZ47" s="70"/>
      <c r="EA47" s="70"/>
      <c r="EB47" s="70"/>
      <c r="EC47" s="70"/>
      <c r="ED47" s="75"/>
      <c r="EE47" s="70"/>
    </row>
    <row r="48" spans="1:135" x14ac:dyDescent="0.2">
      <c r="A48" s="8">
        <v>4</v>
      </c>
      <c r="B48" s="9" t="s">
        <v>358</v>
      </c>
      <c r="C48" s="9" t="s">
        <v>359</v>
      </c>
      <c r="D48" s="8"/>
      <c r="E48" s="28" t="str">
        <f t="shared" si="2"/>
        <v/>
      </c>
      <c r="F48" s="50"/>
      <c r="G48" s="49" t="str">
        <f t="shared" si="0"/>
        <v/>
      </c>
      <c r="H48" s="59"/>
      <c r="I48" s="32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32"/>
      <c r="AX48" s="32"/>
      <c r="AY48" s="32"/>
      <c r="AZ48" s="32"/>
      <c r="BA48" s="32"/>
      <c r="BB48" s="32"/>
      <c r="BC48" s="76"/>
      <c r="BD48" s="76"/>
      <c r="BE48" s="76"/>
      <c r="BF48" s="32"/>
      <c r="BG48" s="32"/>
      <c r="BH48" s="32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76"/>
      <c r="DX48" s="76"/>
      <c r="DY48" s="76"/>
      <c r="DZ48" s="32"/>
      <c r="EA48" s="32"/>
      <c r="EB48" s="32"/>
      <c r="EC48" s="32"/>
      <c r="ED48" s="76"/>
      <c r="EE48" s="32"/>
    </row>
    <row r="49" spans="1:135" x14ac:dyDescent="0.2">
      <c r="A49" s="10"/>
      <c r="B49" s="19"/>
      <c r="C49" s="11" t="s">
        <v>360</v>
      </c>
      <c r="D49" s="10" t="s">
        <v>84</v>
      </c>
      <c r="E49" s="29"/>
      <c r="F49" s="51">
        <v>250</v>
      </c>
      <c r="G49" s="52" t="str">
        <f>IF(OR(E49="",F49=""),"",E49*F49)</f>
        <v/>
      </c>
      <c r="H49" s="59"/>
      <c r="I49" s="61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61"/>
      <c r="AX49" s="61"/>
      <c r="AY49" s="61"/>
      <c r="AZ49" s="61"/>
      <c r="BA49" s="61"/>
      <c r="BB49" s="61"/>
      <c r="BC49" s="77"/>
      <c r="BD49" s="77"/>
      <c r="BE49" s="77"/>
      <c r="BF49" s="61"/>
      <c r="BG49" s="61"/>
      <c r="BH49" s="61"/>
      <c r="BI49" s="77"/>
      <c r="BJ49" s="77"/>
      <c r="BK49" s="77"/>
      <c r="BL49" s="77"/>
      <c r="BM49" s="77"/>
      <c r="BN49" s="77"/>
      <c r="BO49" s="77"/>
      <c r="BP49" s="77"/>
      <c r="BQ49" s="77"/>
      <c r="BR49" s="77"/>
      <c r="BS49" s="77"/>
      <c r="BT49" s="77"/>
      <c r="BU49" s="77">
        <v>1</v>
      </c>
      <c r="BV49" s="77"/>
      <c r="BW49" s="77">
        <v>1</v>
      </c>
      <c r="BX49" s="77">
        <v>2</v>
      </c>
      <c r="BY49" s="77">
        <v>1</v>
      </c>
      <c r="BZ49" s="77">
        <v>1</v>
      </c>
      <c r="CA49" s="77"/>
      <c r="CB49" s="77">
        <v>1</v>
      </c>
      <c r="CC49" s="77"/>
      <c r="CD49" s="77">
        <v>1</v>
      </c>
      <c r="CE49" s="77">
        <v>1</v>
      </c>
      <c r="CF49" s="77">
        <v>1</v>
      </c>
      <c r="CG49" s="77">
        <v>1</v>
      </c>
      <c r="CH49" s="77"/>
      <c r="CI49" s="77">
        <v>1</v>
      </c>
      <c r="CJ49" s="77">
        <v>1</v>
      </c>
      <c r="CK49" s="77"/>
      <c r="CL49" s="77">
        <v>1</v>
      </c>
      <c r="CM49" s="77">
        <v>1</v>
      </c>
      <c r="CN49" s="77">
        <v>1</v>
      </c>
      <c r="CO49" s="77">
        <v>1</v>
      </c>
      <c r="CP49" s="77"/>
      <c r="CQ49" s="77">
        <v>1</v>
      </c>
      <c r="CR49" s="77"/>
      <c r="CS49" s="61"/>
      <c r="CT49" s="61"/>
      <c r="CU49" s="61"/>
      <c r="CV49" s="61"/>
      <c r="CW49" s="61"/>
      <c r="CX49" s="61"/>
      <c r="CY49" s="61"/>
      <c r="CZ49" s="61"/>
      <c r="DA49" s="61"/>
      <c r="DB49" s="61"/>
      <c r="DC49" s="61"/>
      <c r="DD49" s="61"/>
      <c r="DE49" s="61"/>
      <c r="DF49" s="61"/>
      <c r="DG49" s="61"/>
      <c r="DH49" s="61"/>
      <c r="DI49" s="61"/>
      <c r="DJ49" s="61"/>
      <c r="DK49" s="61"/>
      <c r="DL49" s="61"/>
      <c r="DM49" s="61"/>
      <c r="DN49" s="61"/>
      <c r="DO49" s="61"/>
      <c r="DP49" s="61"/>
      <c r="DQ49" s="61"/>
      <c r="DR49" s="61"/>
      <c r="DS49" s="61"/>
      <c r="DT49" s="61"/>
      <c r="DU49" s="61"/>
      <c r="DV49" s="61"/>
      <c r="DW49" s="77"/>
      <c r="DX49" s="77"/>
      <c r="DY49" s="77"/>
      <c r="DZ49" s="61"/>
      <c r="EA49" s="61"/>
      <c r="EB49" s="61"/>
      <c r="EC49" s="61"/>
      <c r="ED49" s="77"/>
      <c r="EE49" s="61"/>
    </row>
    <row r="50" spans="1:135" x14ac:dyDescent="0.2">
      <c r="A50" s="10"/>
      <c r="B50" s="19"/>
      <c r="C50" s="11" t="s">
        <v>361</v>
      </c>
      <c r="D50" s="10" t="s">
        <v>84</v>
      </c>
      <c r="E50" s="29"/>
      <c r="F50" s="51">
        <v>50</v>
      </c>
      <c r="G50" s="52" t="str">
        <f>IF(OR(E50="",F50=""),"",E50*F50)</f>
        <v/>
      </c>
      <c r="H50" s="59"/>
      <c r="I50" s="61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61"/>
      <c r="AX50" s="61"/>
      <c r="AY50" s="61"/>
      <c r="AZ50" s="61"/>
      <c r="BA50" s="61"/>
      <c r="BB50" s="61"/>
      <c r="BC50" s="77"/>
      <c r="BD50" s="77"/>
      <c r="BE50" s="77"/>
      <c r="BF50" s="61"/>
      <c r="BG50" s="61"/>
      <c r="BH50" s="61"/>
      <c r="BI50" s="77"/>
      <c r="BJ50" s="77"/>
      <c r="BK50" s="77"/>
      <c r="BL50" s="77"/>
      <c r="BM50" s="77"/>
      <c r="BN50" s="77"/>
      <c r="BO50" s="77"/>
      <c r="BP50" s="77"/>
      <c r="BQ50" s="77"/>
      <c r="BR50" s="77"/>
      <c r="BS50" s="77"/>
      <c r="BT50" s="77"/>
      <c r="BU50" s="77">
        <v>3</v>
      </c>
      <c r="BV50" s="77"/>
      <c r="BW50" s="77">
        <v>2</v>
      </c>
      <c r="BX50" s="77">
        <v>3</v>
      </c>
      <c r="BY50" s="77">
        <v>2</v>
      </c>
      <c r="BZ50" s="77">
        <v>5</v>
      </c>
      <c r="CA50" s="77"/>
      <c r="CB50" s="77">
        <v>3</v>
      </c>
      <c r="CC50" s="77"/>
      <c r="CD50" s="77">
        <v>1</v>
      </c>
      <c r="CE50" s="77">
        <v>2</v>
      </c>
      <c r="CF50" s="77">
        <v>3</v>
      </c>
      <c r="CG50" s="77">
        <v>3</v>
      </c>
      <c r="CH50" s="77"/>
      <c r="CI50" s="77">
        <v>3</v>
      </c>
      <c r="CJ50" s="77">
        <v>3</v>
      </c>
      <c r="CK50" s="77"/>
      <c r="CL50" s="77">
        <v>3</v>
      </c>
      <c r="CM50" s="77">
        <v>3</v>
      </c>
      <c r="CN50" s="77">
        <v>2</v>
      </c>
      <c r="CO50" s="77">
        <v>3</v>
      </c>
      <c r="CP50" s="77"/>
      <c r="CQ50" s="77">
        <v>1</v>
      </c>
      <c r="CR50" s="77">
        <v>2</v>
      </c>
      <c r="CS50" s="61"/>
      <c r="CT50" s="61"/>
      <c r="CU50" s="61"/>
      <c r="CV50" s="61"/>
      <c r="CW50" s="61"/>
      <c r="CX50" s="61"/>
      <c r="CY50" s="61"/>
      <c r="CZ50" s="61"/>
      <c r="DA50" s="61"/>
      <c r="DB50" s="61"/>
      <c r="DC50" s="61"/>
      <c r="DD50" s="61"/>
      <c r="DE50" s="61"/>
      <c r="DF50" s="61"/>
      <c r="DG50" s="61"/>
      <c r="DH50" s="61"/>
      <c r="DI50" s="61"/>
      <c r="DJ50" s="61"/>
      <c r="DK50" s="61"/>
      <c r="DL50" s="61"/>
      <c r="DM50" s="61"/>
      <c r="DN50" s="61"/>
      <c r="DO50" s="61"/>
      <c r="DP50" s="61"/>
      <c r="DQ50" s="61"/>
      <c r="DR50" s="61"/>
      <c r="DS50" s="61"/>
      <c r="DT50" s="61"/>
      <c r="DU50" s="61"/>
      <c r="DV50" s="61"/>
      <c r="DW50" s="77"/>
      <c r="DX50" s="77"/>
      <c r="DY50" s="77"/>
      <c r="DZ50" s="61"/>
      <c r="EA50" s="61"/>
      <c r="EB50" s="61"/>
      <c r="EC50" s="61"/>
      <c r="ED50" s="77"/>
      <c r="EE50" s="61"/>
    </row>
    <row r="51" spans="1:135" x14ac:dyDescent="0.2">
      <c r="A51" s="10"/>
      <c r="B51" s="19"/>
      <c r="C51" s="11" t="s">
        <v>362</v>
      </c>
      <c r="D51" s="10" t="s">
        <v>84</v>
      </c>
      <c r="E51" s="29"/>
      <c r="F51" s="51">
        <v>100</v>
      </c>
      <c r="G51" s="52" t="str">
        <f>IF(OR(E51="",F51=""),"",E51*F51)</f>
        <v/>
      </c>
      <c r="H51" s="59"/>
      <c r="I51" s="61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77"/>
      <c r="AN51" s="77"/>
      <c r="AO51" s="77"/>
      <c r="AP51" s="77"/>
      <c r="AQ51" s="77"/>
      <c r="AR51" s="77"/>
      <c r="AS51" s="77"/>
      <c r="AT51" s="77"/>
      <c r="AU51" s="77"/>
      <c r="AV51" s="77"/>
      <c r="AW51" s="61"/>
      <c r="AX51" s="61"/>
      <c r="AY51" s="61"/>
      <c r="AZ51" s="61"/>
      <c r="BA51" s="61"/>
      <c r="BB51" s="61"/>
      <c r="BC51" s="77"/>
      <c r="BD51" s="77"/>
      <c r="BE51" s="77"/>
      <c r="BF51" s="61"/>
      <c r="BG51" s="61"/>
      <c r="BH51" s="61"/>
      <c r="BI51" s="77"/>
      <c r="BJ51" s="77"/>
      <c r="BK51" s="77"/>
      <c r="BL51" s="77"/>
      <c r="BM51" s="77"/>
      <c r="BN51" s="77"/>
      <c r="BO51" s="77"/>
      <c r="BP51" s="77"/>
      <c r="BQ51" s="77"/>
      <c r="BR51" s="77"/>
      <c r="BS51" s="77"/>
      <c r="BT51" s="77"/>
      <c r="BU51" s="77">
        <v>9</v>
      </c>
      <c r="BV51" s="77"/>
      <c r="BW51" s="77">
        <v>2</v>
      </c>
      <c r="BX51" s="77">
        <v>1</v>
      </c>
      <c r="BY51" s="77">
        <v>1</v>
      </c>
      <c r="BZ51" s="77">
        <v>1</v>
      </c>
      <c r="CA51" s="77"/>
      <c r="CB51" s="77">
        <v>1</v>
      </c>
      <c r="CC51" s="77"/>
      <c r="CD51" s="77">
        <v>1</v>
      </c>
      <c r="CE51" s="77">
        <v>1</v>
      </c>
      <c r="CF51" s="77">
        <v>1</v>
      </c>
      <c r="CG51" s="77">
        <v>1</v>
      </c>
      <c r="CH51" s="77"/>
      <c r="CI51" s="77">
        <v>1</v>
      </c>
      <c r="CJ51" s="77">
        <v>1</v>
      </c>
      <c r="CK51" s="77"/>
      <c r="CL51" s="77">
        <v>1</v>
      </c>
      <c r="CM51" s="77">
        <v>1</v>
      </c>
      <c r="CN51" s="77">
        <v>1</v>
      </c>
      <c r="CO51" s="77">
        <v>1</v>
      </c>
      <c r="CP51" s="77"/>
      <c r="CQ51" s="77">
        <v>1</v>
      </c>
      <c r="CR51" s="77">
        <v>1</v>
      </c>
      <c r="CS51" s="61"/>
      <c r="CT51" s="61"/>
      <c r="CU51" s="61"/>
      <c r="CV51" s="61"/>
      <c r="CW51" s="61"/>
      <c r="CX51" s="61"/>
      <c r="CY51" s="61"/>
      <c r="CZ51" s="61"/>
      <c r="DA51" s="61"/>
      <c r="DB51" s="61"/>
      <c r="DC51" s="61"/>
      <c r="DD51" s="61"/>
      <c r="DE51" s="61"/>
      <c r="DF51" s="61"/>
      <c r="DG51" s="61"/>
      <c r="DH51" s="61"/>
      <c r="DI51" s="61"/>
      <c r="DJ51" s="61"/>
      <c r="DK51" s="61"/>
      <c r="DL51" s="61"/>
      <c r="DM51" s="61"/>
      <c r="DN51" s="61"/>
      <c r="DO51" s="61"/>
      <c r="DP51" s="61"/>
      <c r="DQ51" s="61"/>
      <c r="DR51" s="61"/>
      <c r="DS51" s="61"/>
      <c r="DT51" s="61"/>
      <c r="DU51" s="61"/>
      <c r="DV51" s="61"/>
      <c r="DW51" s="77"/>
      <c r="DX51" s="77"/>
      <c r="DY51" s="77"/>
      <c r="DZ51" s="61"/>
      <c r="EA51" s="61"/>
      <c r="EB51" s="61"/>
      <c r="EC51" s="61"/>
      <c r="ED51" s="77"/>
      <c r="EE51" s="61"/>
    </row>
    <row r="52" spans="1:135" x14ac:dyDescent="0.2">
      <c r="A52" s="10"/>
      <c r="B52" s="19"/>
      <c r="C52" s="11" t="s">
        <v>363</v>
      </c>
      <c r="D52" s="10" t="s">
        <v>84</v>
      </c>
      <c r="E52" s="29"/>
      <c r="F52" s="51">
        <v>120</v>
      </c>
      <c r="G52" s="52" t="str">
        <f>IF(OR(E52="",F52=""),"",E52*F52)</f>
        <v/>
      </c>
      <c r="H52" s="59"/>
      <c r="I52" s="61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61"/>
      <c r="AX52" s="61"/>
      <c r="AY52" s="61"/>
      <c r="AZ52" s="61"/>
      <c r="BA52" s="61"/>
      <c r="BB52" s="61"/>
      <c r="BC52" s="77"/>
      <c r="BD52" s="77"/>
      <c r="BE52" s="77"/>
      <c r="BF52" s="61"/>
      <c r="BG52" s="61"/>
      <c r="BH52" s="61"/>
      <c r="BI52" s="77"/>
      <c r="BJ52" s="77"/>
      <c r="BK52" s="77"/>
      <c r="BL52" s="77"/>
      <c r="BM52" s="77"/>
      <c r="BN52" s="77"/>
      <c r="BO52" s="77"/>
      <c r="BP52" s="77"/>
      <c r="BQ52" s="77"/>
      <c r="BR52" s="77"/>
      <c r="BS52" s="77"/>
      <c r="BT52" s="77"/>
      <c r="BU52" s="77"/>
      <c r="BV52" s="77"/>
      <c r="BW52" s="77"/>
      <c r="BX52" s="77"/>
      <c r="BY52" s="77">
        <v>1</v>
      </c>
      <c r="BZ52" s="77"/>
      <c r="CA52" s="77"/>
      <c r="CB52" s="77">
        <v>1</v>
      </c>
      <c r="CC52" s="77"/>
      <c r="CD52" s="77">
        <v>1</v>
      </c>
      <c r="CE52" s="77"/>
      <c r="CF52" s="77">
        <v>1</v>
      </c>
      <c r="CG52" s="77"/>
      <c r="CH52" s="77">
        <v>2</v>
      </c>
      <c r="CI52" s="77">
        <v>1</v>
      </c>
      <c r="CJ52" s="77">
        <v>1</v>
      </c>
      <c r="CK52" s="77">
        <v>1</v>
      </c>
      <c r="CL52" s="77">
        <v>1</v>
      </c>
      <c r="CM52" s="77"/>
      <c r="CN52" s="77">
        <v>1</v>
      </c>
      <c r="CO52" s="77">
        <v>1</v>
      </c>
      <c r="CP52" s="77">
        <v>1</v>
      </c>
      <c r="CQ52" s="77"/>
      <c r="CR52" s="77"/>
      <c r="CS52" s="61"/>
      <c r="CT52" s="61"/>
      <c r="CU52" s="61"/>
      <c r="CV52" s="61"/>
      <c r="CW52" s="61"/>
      <c r="CX52" s="61"/>
      <c r="CY52" s="61"/>
      <c r="CZ52" s="61"/>
      <c r="DA52" s="61"/>
      <c r="DB52" s="61"/>
      <c r="DC52" s="61"/>
      <c r="DD52" s="61"/>
      <c r="DE52" s="61"/>
      <c r="DF52" s="61"/>
      <c r="DG52" s="61"/>
      <c r="DH52" s="61"/>
      <c r="DI52" s="61"/>
      <c r="DJ52" s="61"/>
      <c r="DK52" s="61"/>
      <c r="DL52" s="61"/>
      <c r="DM52" s="61"/>
      <c r="DN52" s="61"/>
      <c r="DO52" s="61"/>
      <c r="DP52" s="61"/>
      <c r="DQ52" s="61"/>
      <c r="DR52" s="61"/>
      <c r="DS52" s="61"/>
      <c r="DT52" s="61"/>
      <c r="DU52" s="61"/>
      <c r="DV52" s="61"/>
      <c r="DW52" s="77"/>
      <c r="DX52" s="77"/>
      <c r="DY52" s="77"/>
      <c r="DZ52" s="61"/>
      <c r="EA52" s="61"/>
      <c r="EB52" s="61"/>
      <c r="EC52" s="61"/>
      <c r="ED52" s="77"/>
      <c r="EE52" s="61"/>
    </row>
    <row r="53" spans="1:135" x14ac:dyDescent="0.2">
      <c r="A53" s="10"/>
      <c r="B53" s="19"/>
      <c r="C53" s="11" t="s">
        <v>364</v>
      </c>
      <c r="D53" s="10" t="s">
        <v>84</v>
      </c>
      <c r="E53" s="29"/>
      <c r="F53" s="51">
        <v>320</v>
      </c>
      <c r="G53" s="52" t="str">
        <f>IF(OR(E53="",F53=""),"",E53*F53)</f>
        <v/>
      </c>
      <c r="H53" s="59"/>
      <c r="I53" s="61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61"/>
      <c r="AX53" s="61"/>
      <c r="AY53" s="61"/>
      <c r="AZ53" s="61"/>
      <c r="BA53" s="61"/>
      <c r="BB53" s="61"/>
      <c r="BC53" s="77"/>
      <c r="BD53" s="77"/>
      <c r="BE53" s="77"/>
      <c r="BF53" s="61"/>
      <c r="BG53" s="61"/>
      <c r="BH53" s="61"/>
      <c r="BI53" s="77"/>
      <c r="BJ53" s="77"/>
      <c r="BK53" s="77"/>
      <c r="BL53" s="77"/>
      <c r="BM53" s="77"/>
      <c r="BN53" s="77"/>
      <c r="BO53" s="77"/>
      <c r="BP53" s="77"/>
      <c r="BQ53" s="77"/>
      <c r="BR53" s="77"/>
      <c r="BS53" s="77"/>
      <c r="BT53" s="77"/>
      <c r="BU53" s="77"/>
      <c r="BV53" s="77"/>
      <c r="BW53" s="77"/>
      <c r="BX53" s="77">
        <v>1</v>
      </c>
      <c r="BY53" s="77">
        <v>1</v>
      </c>
      <c r="BZ53" s="77">
        <v>1</v>
      </c>
      <c r="CA53" s="77"/>
      <c r="CB53" s="77"/>
      <c r="CC53" s="77">
        <v>1</v>
      </c>
      <c r="CD53" s="77">
        <v>1</v>
      </c>
      <c r="CE53" s="77">
        <v>1</v>
      </c>
      <c r="CF53" s="77">
        <v>1</v>
      </c>
      <c r="CG53" s="77"/>
      <c r="CH53" s="77"/>
      <c r="CI53" s="77">
        <v>1</v>
      </c>
      <c r="CJ53" s="77">
        <v>1</v>
      </c>
      <c r="CK53" s="77"/>
      <c r="CL53" s="77"/>
      <c r="CM53" s="77">
        <v>1</v>
      </c>
      <c r="CN53" s="77">
        <v>1</v>
      </c>
      <c r="CO53" s="77">
        <v>1</v>
      </c>
      <c r="CP53" s="77"/>
      <c r="CQ53" s="77"/>
      <c r="CR53" s="77">
        <v>1</v>
      </c>
      <c r="CS53" s="61"/>
      <c r="CT53" s="61"/>
      <c r="CU53" s="61"/>
      <c r="CV53" s="61"/>
      <c r="CW53" s="61"/>
      <c r="CX53" s="61"/>
      <c r="CY53" s="61"/>
      <c r="CZ53" s="61"/>
      <c r="DA53" s="61"/>
      <c r="DB53" s="61"/>
      <c r="DC53" s="61"/>
      <c r="DD53" s="61"/>
      <c r="DE53" s="61"/>
      <c r="DF53" s="61"/>
      <c r="DG53" s="61"/>
      <c r="DH53" s="61"/>
      <c r="DI53" s="61"/>
      <c r="DJ53" s="61"/>
      <c r="DK53" s="61"/>
      <c r="DL53" s="61"/>
      <c r="DM53" s="61"/>
      <c r="DN53" s="61"/>
      <c r="DO53" s="61"/>
      <c r="DP53" s="61"/>
      <c r="DQ53" s="61"/>
      <c r="DR53" s="61"/>
      <c r="DS53" s="61"/>
      <c r="DT53" s="61"/>
      <c r="DU53" s="61"/>
      <c r="DV53" s="61"/>
      <c r="DW53" s="77"/>
      <c r="DX53" s="77"/>
      <c r="DY53" s="77"/>
      <c r="DZ53" s="61"/>
      <c r="EA53" s="61"/>
      <c r="EB53" s="61"/>
      <c r="EC53" s="61"/>
      <c r="ED53" s="77"/>
      <c r="EE53" s="61"/>
    </row>
    <row r="54" spans="1:135" x14ac:dyDescent="0.2">
      <c r="A54" s="10"/>
      <c r="B54" s="19"/>
      <c r="C54" s="11" t="s">
        <v>365</v>
      </c>
      <c r="D54" s="10" t="s">
        <v>84</v>
      </c>
      <c r="E54" s="29"/>
      <c r="F54" s="51">
        <v>250</v>
      </c>
      <c r="G54" s="52" t="str">
        <f t="shared" si="0"/>
        <v/>
      </c>
      <c r="H54" s="59"/>
      <c r="I54" s="61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61"/>
      <c r="AX54" s="61"/>
      <c r="AY54" s="61"/>
      <c r="AZ54" s="61"/>
      <c r="BA54" s="61"/>
      <c r="BB54" s="61"/>
      <c r="BC54" s="77"/>
      <c r="BD54" s="77"/>
      <c r="BE54" s="77"/>
      <c r="BF54" s="61"/>
      <c r="BG54" s="61"/>
      <c r="BH54" s="61"/>
      <c r="BI54" s="77"/>
      <c r="BJ54" s="77"/>
      <c r="BK54" s="77"/>
      <c r="BL54" s="77"/>
      <c r="BM54" s="77"/>
      <c r="BN54" s="77"/>
      <c r="BO54" s="77"/>
      <c r="BP54" s="77"/>
      <c r="BQ54" s="77"/>
      <c r="BR54" s="77"/>
      <c r="BS54" s="77"/>
      <c r="BT54" s="77"/>
      <c r="BU54" s="77"/>
      <c r="BV54" s="77"/>
      <c r="BW54" s="77">
        <v>1</v>
      </c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77"/>
      <c r="CI54" s="77"/>
      <c r="CJ54" s="77"/>
      <c r="CK54" s="77"/>
      <c r="CL54" s="77"/>
      <c r="CM54" s="77"/>
      <c r="CN54" s="77"/>
      <c r="CO54" s="77"/>
      <c r="CP54" s="77"/>
      <c r="CQ54" s="77"/>
      <c r="CR54" s="77"/>
      <c r="CS54" s="61"/>
      <c r="CT54" s="61"/>
      <c r="CU54" s="61"/>
      <c r="CV54" s="61"/>
      <c r="CW54" s="61"/>
      <c r="CX54" s="61"/>
      <c r="CY54" s="61"/>
      <c r="CZ54" s="61"/>
      <c r="DA54" s="61"/>
      <c r="DB54" s="61"/>
      <c r="DC54" s="61"/>
      <c r="DD54" s="61"/>
      <c r="DE54" s="61"/>
      <c r="DF54" s="61"/>
      <c r="DG54" s="61"/>
      <c r="DH54" s="61"/>
      <c r="DI54" s="61"/>
      <c r="DJ54" s="61"/>
      <c r="DK54" s="61"/>
      <c r="DL54" s="61"/>
      <c r="DM54" s="61"/>
      <c r="DN54" s="61"/>
      <c r="DO54" s="61"/>
      <c r="DP54" s="61"/>
      <c r="DQ54" s="61"/>
      <c r="DR54" s="61"/>
      <c r="DS54" s="61"/>
      <c r="DT54" s="61"/>
      <c r="DU54" s="61"/>
      <c r="DV54" s="61"/>
      <c r="DW54" s="77"/>
      <c r="DX54" s="77"/>
      <c r="DY54" s="77"/>
      <c r="DZ54" s="61"/>
      <c r="EA54" s="61"/>
      <c r="EB54" s="61"/>
      <c r="EC54" s="61"/>
      <c r="ED54" s="77"/>
      <c r="EE54" s="61"/>
    </row>
    <row r="55" spans="1:135" x14ac:dyDescent="0.2">
      <c r="A55" s="6">
        <v>3</v>
      </c>
      <c r="B55" s="18" t="s">
        <v>366</v>
      </c>
      <c r="C55" s="7" t="s">
        <v>367</v>
      </c>
      <c r="D55" s="66"/>
      <c r="E55" s="67" t="str">
        <f>IF(SUM(I55:EE55)&lt;&gt;0,ROUNDUP(SUM(I55:EE55),0),"")</f>
        <v/>
      </c>
      <c r="F55" s="68"/>
      <c r="G55" s="69" t="str">
        <f t="shared" si="0"/>
        <v/>
      </c>
      <c r="H55" s="59"/>
      <c r="I55" s="70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0"/>
      <c r="AX55" s="70"/>
      <c r="AY55" s="70"/>
      <c r="AZ55" s="70"/>
      <c r="BA55" s="70"/>
      <c r="BB55" s="70"/>
      <c r="BC55" s="75"/>
      <c r="BD55" s="75"/>
      <c r="BE55" s="75"/>
      <c r="BF55" s="70"/>
      <c r="BG55" s="70"/>
      <c r="BH55" s="70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  <c r="CD55" s="75"/>
      <c r="CE55" s="75"/>
      <c r="CF55" s="75"/>
      <c r="CG55" s="75"/>
      <c r="CH55" s="75"/>
      <c r="CI55" s="75"/>
      <c r="CJ55" s="75"/>
      <c r="CK55" s="75"/>
      <c r="CL55" s="75"/>
      <c r="CM55" s="75"/>
      <c r="CN55" s="75"/>
      <c r="CO55" s="75"/>
      <c r="CP55" s="75"/>
      <c r="CQ55" s="75"/>
      <c r="CR55" s="75"/>
      <c r="CS55" s="70"/>
      <c r="CT55" s="70"/>
      <c r="CU55" s="70"/>
      <c r="CV55" s="70"/>
      <c r="CW55" s="70"/>
      <c r="CX55" s="70"/>
      <c r="CY55" s="70"/>
      <c r="CZ55" s="70"/>
      <c r="DA55" s="70"/>
      <c r="DB55" s="70"/>
      <c r="DC55" s="70"/>
      <c r="DD55" s="70"/>
      <c r="DE55" s="70"/>
      <c r="DF55" s="70"/>
      <c r="DG55" s="70"/>
      <c r="DH55" s="70"/>
      <c r="DI55" s="70"/>
      <c r="DJ55" s="70"/>
      <c r="DK55" s="70"/>
      <c r="DL55" s="70"/>
      <c r="DM55" s="70"/>
      <c r="DN55" s="70"/>
      <c r="DO55" s="70"/>
      <c r="DP55" s="70"/>
      <c r="DQ55" s="70"/>
      <c r="DR55" s="70"/>
      <c r="DS55" s="70"/>
      <c r="DT55" s="70"/>
      <c r="DU55" s="70"/>
      <c r="DV55" s="70"/>
      <c r="DW55" s="75"/>
      <c r="DX55" s="75"/>
      <c r="DY55" s="75"/>
      <c r="DZ55" s="70"/>
      <c r="EA55" s="70"/>
      <c r="EB55" s="70"/>
      <c r="EC55" s="70"/>
      <c r="ED55" s="75"/>
      <c r="EE55" s="70"/>
    </row>
    <row r="56" spans="1:135" x14ac:dyDescent="0.2">
      <c r="A56" s="8">
        <v>4</v>
      </c>
      <c r="B56" s="9" t="s">
        <v>346</v>
      </c>
      <c r="C56" s="9" t="s">
        <v>368</v>
      </c>
      <c r="D56" s="8" t="s">
        <v>84</v>
      </c>
      <c r="E56" s="28">
        <f>IF(SUM(I56:EE56)&lt;&gt;0,ROUNDUP(SUM(I56:EE56),0),"")</f>
        <v>3</v>
      </c>
      <c r="F56" s="50"/>
      <c r="G56" s="49" t="str">
        <f t="shared" si="0"/>
        <v/>
      </c>
      <c r="H56" s="59"/>
      <c r="I56" s="32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32"/>
      <c r="AX56" s="32"/>
      <c r="AY56" s="32"/>
      <c r="AZ56" s="32"/>
      <c r="BA56" s="32"/>
      <c r="BB56" s="32"/>
      <c r="BC56" s="76"/>
      <c r="BD56" s="76"/>
      <c r="BE56" s="76"/>
      <c r="BF56" s="32"/>
      <c r="BG56" s="32"/>
      <c r="BH56" s="32"/>
      <c r="BI56" s="76"/>
      <c r="BJ56" s="76"/>
      <c r="BK56" s="76"/>
      <c r="BL56" s="76"/>
      <c r="BM56" s="76"/>
      <c r="BN56" s="76"/>
      <c r="BO56" s="76"/>
      <c r="BP56" s="76"/>
      <c r="BQ56" s="76"/>
      <c r="BR56" s="76"/>
      <c r="BS56" s="76"/>
      <c r="BT56" s="76"/>
      <c r="BU56" s="76"/>
      <c r="BV56" s="76"/>
      <c r="BW56" s="76"/>
      <c r="BX56" s="76"/>
      <c r="BY56" s="76"/>
      <c r="BZ56" s="76"/>
      <c r="CA56" s="76"/>
      <c r="CB56" s="76"/>
      <c r="CC56" s="76"/>
      <c r="CD56" s="76"/>
      <c r="CE56" s="76"/>
      <c r="CF56" s="76"/>
      <c r="CG56" s="76"/>
      <c r="CH56" s="76"/>
      <c r="CI56" s="76"/>
      <c r="CJ56" s="76"/>
      <c r="CK56" s="76"/>
      <c r="CL56" s="76"/>
      <c r="CM56" s="76"/>
      <c r="CN56" s="76"/>
      <c r="CO56" s="76"/>
      <c r="CP56" s="76"/>
      <c r="CQ56" s="76"/>
      <c r="CR56" s="76"/>
      <c r="CS56" s="32"/>
      <c r="CT56" s="32"/>
      <c r="CU56" s="32"/>
      <c r="CV56" s="32"/>
      <c r="CW56" s="32"/>
      <c r="CX56" s="32"/>
      <c r="CY56" s="32"/>
      <c r="CZ56" s="32"/>
      <c r="DA56" s="32"/>
      <c r="DB56" s="32"/>
      <c r="DC56" s="32"/>
      <c r="DD56" s="32"/>
      <c r="DE56" s="32"/>
      <c r="DF56" s="32"/>
      <c r="DG56" s="32"/>
      <c r="DH56" s="32"/>
      <c r="DI56" s="32"/>
      <c r="DJ56" s="32"/>
      <c r="DK56" s="32"/>
      <c r="DL56" s="32"/>
      <c r="DM56" s="32"/>
      <c r="DN56" s="32"/>
      <c r="DO56" s="32"/>
      <c r="DP56" s="32"/>
      <c r="DQ56" s="32"/>
      <c r="DR56" s="32"/>
      <c r="DS56" s="32">
        <v>1</v>
      </c>
      <c r="DT56" s="32">
        <v>1</v>
      </c>
      <c r="DU56" s="32">
        <v>1</v>
      </c>
      <c r="DV56" s="32"/>
      <c r="DW56" s="76"/>
      <c r="DX56" s="76"/>
      <c r="DY56" s="76"/>
      <c r="DZ56" s="32"/>
      <c r="EA56" s="32"/>
      <c r="EB56" s="32"/>
      <c r="EC56" s="32"/>
      <c r="ED56" s="76"/>
      <c r="EE56" s="32"/>
    </row>
    <row r="57" spans="1:135" x14ac:dyDescent="0.2">
      <c r="A57" s="6">
        <v>3</v>
      </c>
      <c r="B57" s="18" t="s">
        <v>366</v>
      </c>
      <c r="C57" s="7" t="s">
        <v>369</v>
      </c>
      <c r="D57" s="66"/>
      <c r="E57" s="67" t="str">
        <f>IF(SUM(I57:EE57)&lt;&gt;0,ROUNDUP(SUM(I57:EE57),0),"")</f>
        <v/>
      </c>
      <c r="F57" s="68"/>
      <c r="G57" s="69" t="str">
        <f>IF(OR(E57="",F57=""),"",E57*F57)</f>
        <v/>
      </c>
      <c r="H57" s="59"/>
      <c r="I57" s="70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0"/>
      <c r="AX57" s="70"/>
      <c r="AY57" s="70"/>
      <c r="AZ57" s="70"/>
      <c r="BA57" s="70"/>
      <c r="BB57" s="70"/>
      <c r="BC57" s="75"/>
      <c r="BD57" s="75"/>
      <c r="BE57" s="75"/>
      <c r="BF57" s="70"/>
      <c r="BG57" s="70"/>
      <c r="BH57" s="70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  <c r="CD57" s="75"/>
      <c r="CE57" s="75"/>
      <c r="CF57" s="75"/>
      <c r="CG57" s="75"/>
      <c r="CH57" s="75"/>
      <c r="CI57" s="75"/>
      <c r="CJ57" s="75"/>
      <c r="CK57" s="75"/>
      <c r="CL57" s="75"/>
      <c r="CM57" s="75"/>
      <c r="CN57" s="75"/>
      <c r="CO57" s="75"/>
      <c r="CP57" s="75"/>
      <c r="CQ57" s="75"/>
      <c r="CR57" s="75"/>
      <c r="CS57" s="70"/>
      <c r="CT57" s="70"/>
      <c r="CU57" s="70"/>
      <c r="CV57" s="70"/>
      <c r="CW57" s="70"/>
      <c r="CX57" s="70"/>
      <c r="CY57" s="70"/>
      <c r="CZ57" s="70"/>
      <c r="DA57" s="70"/>
      <c r="DB57" s="70"/>
      <c r="DC57" s="70"/>
      <c r="DD57" s="70"/>
      <c r="DE57" s="70"/>
      <c r="DF57" s="70"/>
      <c r="DG57" s="70"/>
      <c r="DH57" s="70"/>
      <c r="DI57" s="70"/>
      <c r="DJ57" s="70"/>
      <c r="DK57" s="70"/>
      <c r="DL57" s="70"/>
      <c r="DM57" s="70"/>
      <c r="DN57" s="70"/>
      <c r="DO57" s="70"/>
      <c r="DP57" s="70"/>
      <c r="DQ57" s="70"/>
      <c r="DR57" s="70"/>
      <c r="DS57" s="70"/>
      <c r="DT57" s="70"/>
      <c r="DU57" s="70"/>
      <c r="DV57" s="70"/>
      <c r="DW57" s="75"/>
      <c r="DX57" s="75"/>
      <c r="DY57" s="75"/>
      <c r="DZ57" s="70"/>
      <c r="EA57" s="70"/>
      <c r="EB57" s="70"/>
      <c r="EC57" s="70"/>
      <c r="ED57" s="75"/>
      <c r="EE57" s="70"/>
    </row>
    <row r="58" spans="1:135" x14ac:dyDescent="0.2">
      <c r="A58" s="8">
        <v>4</v>
      </c>
      <c r="B58" s="9" t="s">
        <v>346</v>
      </c>
      <c r="C58" s="9" t="s">
        <v>370</v>
      </c>
      <c r="D58" s="8"/>
      <c r="E58" s="28" t="str">
        <f>IF(SUM(I58:EE58)&lt;&gt;0,ROUNDUP(SUM(I58:EE58),0),"")</f>
        <v/>
      </c>
      <c r="F58" s="50"/>
      <c r="G58" s="49" t="str">
        <f>IF(OR(E58="",F58=""),"",E58*F58)</f>
        <v/>
      </c>
      <c r="H58" s="59"/>
      <c r="I58" s="32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76"/>
      <c r="AN58" s="76"/>
      <c r="AO58" s="76"/>
      <c r="AP58" s="76"/>
      <c r="AQ58" s="76"/>
      <c r="AR58" s="76"/>
      <c r="AS58" s="76"/>
      <c r="AT58" s="76"/>
      <c r="AU58" s="76"/>
      <c r="AV58" s="76"/>
      <c r="AW58" s="32"/>
      <c r="AX58" s="32"/>
      <c r="AY58" s="32"/>
      <c r="AZ58" s="32"/>
      <c r="BA58" s="32"/>
      <c r="BB58" s="32"/>
      <c r="BC58" s="76"/>
      <c r="BD58" s="76"/>
      <c r="BE58" s="76"/>
      <c r="BF58" s="32"/>
      <c r="BG58" s="32"/>
      <c r="BH58" s="32"/>
      <c r="BI58" s="76"/>
      <c r="BJ58" s="76"/>
      <c r="BK58" s="76"/>
      <c r="BL58" s="76"/>
      <c r="BM58" s="76"/>
      <c r="BN58" s="76"/>
      <c r="BO58" s="76"/>
      <c r="BP58" s="76"/>
      <c r="BQ58" s="76"/>
      <c r="BR58" s="76"/>
      <c r="BS58" s="76"/>
      <c r="BT58" s="76"/>
      <c r="BU58" s="76"/>
      <c r="BV58" s="76"/>
      <c r="BW58" s="76"/>
      <c r="BX58" s="76"/>
      <c r="BY58" s="76"/>
      <c r="BZ58" s="76"/>
      <c r="CA58" s="76"/>
      <c r="CB58" s="76"/>
      <c r="CC58" s="76"/>
      <c r="CD58" s="76"/>
      <c r="CE58" s="76"/>
      <c r="CF58" s="76"/>
      <c r="CG58" s="76"/>
      <c r="CH58" s="76"/>
      <c r="CI58" s="76"/>
      <c r="CJ58" s="76"/>
      <c r="CK58" s="76"/>
      <c r="CL58" s="76"/>
      <c r="CM58" s="76"/>
      <c r="CN58" s="76"/>
      <c r="CO58" s="76"/>
      <c r="CP58" s="76"/>
      <c r="CQ58" s="76"/>
      <c r="CR58" s="76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  <c r="DG58" s="32"/>
      <c r="DH58" s="32"/>
      <c r="DI58" s="32"/>
      <c r="DJ58" s="32"/>
      <c r="DK58" s="32"/>
      <c r="DL58" s="32"/>
      <c r="DM58" s="32"/>
      <c r="DN58" s="32"/>
      <c r="DO58" s="32"/>
      <c r="DP58" s="32"/>
      <c r="DQ58" s="32"/>
      <c r="DR58" s="32"/>
      <c r="DS58" s="32"/>
      <c r="DT58" s="32"/>
      <c r="DU58" s="32"/>
      <c r="DV58" s="32"/>
      <c r="DW58" s="76"/>
      <c r="DX58" s="76"/>
      <c r="DY58" s="76"/>
      <c r="DZ58" s="32"/>
      <c r="EA58" s="32"/>
      <c r="EB58" s="32"/>
      <c r="EC58" s="32"/>
      <c r="ED58" s="76"/>
      <c r="EE58" s="32"/>
    </row>
    <row r="59" spans="1:135" x14ac:dyDescent="0.2">
      <c r="A59" s="10"/>
      <c r="B59" s="19"/>
      <c r="C59" s="11" t="s">
        <v>371</v>
      </c>
      <c r="D59" s="10"/>
      <c r="E59" s="29" t="str">
        <f>IF(SUM(I59:EE59)&lt;&gt;0,ROUNDUP(SUM(I59:EE59),0),"")</f>
        <v/>
      </c>
      <c r="F59" s="51"/>
      <c r="G59" s="52" t="str">
        <f>IF(OR(E59="",F59=""),"",E59*F59)</f>
        <v/>
      </c>
      <c r="H59" s="59"/>
      <c r="I59" s="61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61"/>
      <c r="AX59" s="61"/>
      <c r="AY59" s="61"/>
      <c r="AZ59" s="61"/>
      <c r="BA59" s="61"/>
      <c r="BB59" s="61"/>
      <c r="BC59" s="77"/>
      <c r="BD59" s="77"/>
      <c r="BE59" s="77"/>
      <c r="BF59" s="61"/>
      <c r="BG59" s="61"/>
      <c r="BH59" s="61"/>
      <c r="BI59" s="77"/>
      <c r="BJ59" s="77"/>
      <c r="BK59" s="77"/>
      <c r="BL59" s="77"/>
      <c r="BM59" s="77"/>
      <c r="BN59" s="77"/>
      <c r="BO59" s="77"/>
      <c r="BP59" s="77"/>
      <c r="BQ59" s="77"/>
      <c r="BR59" s="77"/>
      <c r="BS59" s="77"/>
      <c r="BT59" s="77"/>
      <c r="BU59" s="77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61"/>
      <c r="CT59" s="61"/>
      <c r="CU59" s="61"/>
      <c r="CV59" s="61"/>
      <c r="CW59" s="61"/>
      <c r="CX59" s="61"/>
      <c r="CY59" s="61"/>
      <c r="CZ59" s="61"/>
      <c r="DA59" s="61"/>
      <c r="DB59" s="61"/>
      <c r="DC59" s="61"/>
      <c r="DD59" s="61"/>
      <c r="DE59" s="61"/>
      <c r="DF59" s="61"/>
      <c r="DG59" s="61"/>
      <c r="DH59" s="61"/>
      <c r="DI59" s="61"/>
      <c r="DJ59" s="61"/>
      <c r="DK59" s="61"/>
      <c r="DL59" s="61"/>
      <c r="DM59" s="61"/>
      <c r="DN59" s="61"/>
      <c r="DO59" s="61"/>
      <c r="DP59" s="61"/>
      <c r="DQ59" s="61"/>
      <c r="DR59" s="61"/>
      <c r="DS59" s="61"/>
      <c r="DT59" s="61"/>
      <c r="DU59" s="61"/>
      <c r="DV59" s="61"/>
      <c r="DW59" s="77"/>
      <c r="DX59" s="77"/>
      <c r="DY59" s="77"/>
      <c r="DZ59" s="61"/>
      <c r="EA59" s="61"/>
      <c r="EB59" s="61"/>
      <c r="EC59" s="61"/>
      <c r="ED59" s="77"/>
      <c r="EE59" s="61"/>
    </row>
    <row r="60" spans="1:135" x14ac:dyDescent="0.2">
      <c r="A60" s="33"/>
      <c r="B60" s="33"/>
      <c r="C60" s="34"/>
      <c r="D60" s="33"/>
      <c r="E60" s="33"/>
      <c r="F60" s="35"/>
      <c r="G60" s="36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  <c r="EA60" s="37"/>
      <c r="EB60" s="37"/>
      <c r="EC60" s="37"/>
      <c r="ED60" s="37"/>
      <c r="EE60" s="37"/>
    </row>
    <row r="61" spans="1:135" ht="11.25" customHeight="1" x14ac:dyDescent="0.2">
      <c r="E61" s="41" t="s">
        <v>220</v>
      </c>
      <c r="F61" s="40"/>
      <c r="G61" s="43" t="s">
        <v>221</v>
      </c>
      <c r="H61" s="60"/>
    </row>
    <row r="62" spans="1:135" x14ac:dyDescent="0.2">
      <c r="A62" s="13"/>
      <c r="B62" s="13"/>
      <c r="E62" s="38" t="s">
        <v>212</v>
      </c>
      <c r="F62" s="39"/>
      <c r="G62" s="31">
        <f>SUM(G19:G60)</f>
        <v>0</v>
      </c>
      <c r="H62" s="60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</row>
  </sheetData>
  <mergeCells count="11">
    <mergeCell ref="J17:CU17"/>
    <mergeCell ref="CW17:DM17"/>
    <mergeCell ref="DN17:HT17"/>
    <mergeCell ref="J18:AD18"/>
    <mergeCell ref="AE18:CH18"/>
    <mergeCell ref="CI18:CV18"/>
    <mergeCell ref="CW18:DB18"/>
    <mergeCell ref="DC18:DK18"/>
    <mergeCell ref="DN18:EC18"/>
    <mergeCell ref="ED18:HC18"/>
    <mergeCell ref="HD18:HT18"/>
  </mergeCells>
  <pageMargins left="0.43307086614173229" right="0.43307086614173229" top="0.43307086614173229" bottom="0.43307086614173229" header="0.31496062992125984" footer="0.31496062992125984"/>
  <pageSetup paperSize="9" scale="9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25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17</xdr:row>
                    <xdr:rowOff>19050</xdr:rowOff>
                  </from>
                  <to>
                    <xdr:col>0</xdr:col>
                    <xdr:colOff>238125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26" r:id="rId5" name="Button 2">
              <controlPr defaultSize="0" print="0" autoFill="0" autoPict="0" macro="[0]!Figer_une_DPGF">
                <anchor moveWithCells="1" sizeWithCells="1">
                  <from>
                    <xdr:col>8</xdr:col>
                    <xdr:colOff>0</xdr:colOff>
                    <xdr:row>14</xdr:row>
                    <xdr:rowOff>28575</xdr:rowOff>
                  </from>
                  <to>
                    <xdr:col>9</xdr:col>
                    <xdr:colOff>0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27" r:id="rId6" name="Button 3">
              <controlPr defaultSize="0" print="0" autoFill="0" autoPict="0" macro="[0]!Générer_un_fichier_ACT">
                <anchor moveWithCells="1" sizeWithCells="1">
                  <from>
                    <xdr:col>9</xdr:col>
                    <xdr:colOff>66675</xdr:colOff>
                    <xdr:row>14</xdr:row>
                    <xdr:rowOff>28575</xdr:rowOff>
                  </from>
                  <to>
                    <xdr:col>10</xdr:col>
                    <xdr:colOff>66675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28" r:id="rId7" name="Button 4">
              <controlPr defaultSize="0" print="0" autoFill="0" autoPict="0" macro="[0]!Mise_en_forme_des_lignes">
                <anchor moveWithCells="1" sizeWithCells="1">
                  <from>
                    <xdr:col>8</xdr:col>
                    <xdr:colOff>19050</xdr:colOff>
                    <xdr:row>11</xdr:row>
                    <xdr:rowOff>76200</xdr:rowOff>
                  </from>
                  <to>
                    <xdr:col>10</xdr:col>
                    <xdr:colOff>66675</xdr:colOff>
                    <xdr:row>13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29" r:id="rId8" name="Button 5">
              <controlPr defaultSize="0" print="0" autoFill="0" autoPict="0" macro="[0]!Colonnes_TVA_TTC">
                <anchor moveWithCells="1" sizeWithCells="1">
                  <from>
                    <xdr:col>8</xdr:col>
                    <xdr:colOff>28575</xdr:colOff>
                    <xdr:row>8</xdr:row>
                    <xdr:rowOff>38100</xdr:rowOff>
                  </from>
                  <to>
                    <xdr:col>10</xdr:col>
                    <xdr:colOff>76200</xdr:colOff>
                    <xdr:row>10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30" r:id="rId9" name="Button 6">
              <controlPr defaultSize="0" print="0" autoFill="0" autoPict="0" macro="[0]!Colonne_Quantités_entreprise">
                <anchor moveWithCells="1" sizeWithCells="1">
                  <from>
                    <xdr:col>8</xdr:col>
                    <xdr:colOff>47625</xdr:colOff>
                    <xdr:row>5</xdr:row>
                    <xdr:rowOff>66675</xdr:rowOff>
                  </from>
                  <to>
                    <xdr:col>10</xdr:col>
                    <xdr:colOff>95250</xdr:colOff>
                    <xdr:row>7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31" r:id="rId10" name="Button 7">
              <controlPr defaultSize="0" print="0" autoFill="0" autoPict="0" macro="[0]!Figer_une_DPGF">
                <anchor moveWithCells="1" sizeWithCells="1">
                  <from>
                    <xdr:col>8</xdr:col>
                    <xdr:colOff>0</xdr:colOff>
                    <xdr:row>14</xdr:row>
                    <xdr:rowOff>28575</xdr:rowOff>
                  </from>
                  <to>
                    <xdr:col>9</xdr:col>
                    <xdr:colOff>0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32" r:id="rId11" name="Button 8">
              <controlPr defaultSize="0" print="0" autoFill="0" autoPict="0" macro="[0]!Générer_un_fichier_ACT">
                <anchor moveWithCells="1" sizeWithCells="1">
                  <from>
                    <xdr:col>9</xdr:col>
                    <xdr:colOff>66675</xdr:colOff>
                    <xdr:row>14</xdr:row>
                    <xdr:rowOff>28575</xdr:rowOff>
                  </from>
                  <to>
                    <xdr:col>10</xdr:col>
                    <xdr:colOff>66675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33" r:id="rId12" name="Button 9">
              <controlPr defaultSize="0" print="0" autoFill="0" autoPict="0" macro="[0]!Figer_une_DPGF">
                <anchor moveWithCells="1" sizeWithCells="1">
                  <from>
                    <xdr:col>8</xdr:col>
                    <xdr:colOff>0</xdr:colOff>
                    <xdr:row>14</xdr:row>
                    <xdr:rowOff>28575</xdr:rowOff>
                  </from>
                  <to>
                    <xdr:col>9</xdr:col>
                    <xdr:colOff>0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34" r:id="rId13" name="Button 10">
              <controlPr defaultSize="0" print="0" autoFill="0" autoPict="0" macro="[0]!Générer_un_fichier_ACT">
                <anchor moveWithCells="1" sizeWithCells="1">
                  <from>
                    <xdr:col>8</xdr:col>
                    <xdr:colOff>66675</xdr:colOff>
                    <xdr:row>14</xdr:row>
                    <xdr:rowOff>28575</xdr:rowOff>
                  </from>
                  <to>
                    <xdr:col>9</xdr:col>
                    <xdr:colOff>66675</xdr:colOff>
                    <xdr:row>16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E051A-3260-4E5D-82F5-BAF82E7308A8}">
  <sheetPr codeName="Feuil41">
    <tabColor theme="9" tint="0.59999389629810485"/>
    <pageSetUpPr fitToPage="1"/>
  </sheetPr>
  <dimension ref="A1:EE31"/>
  <sheetViews>
    <sheetView topLeftCell="A17" zoomScale="130" zoomScaleNormal="130" workbookViewId="0">
      <pane xSplit="7" ySplit="3" topLeftCell="H20" activePane="bottomRight" state="frozen"/>
      <selection pane="topRight" activeCell="DN28" sqref="DN28"/>
      <selection pane="bottomLeft" activeCell="DN28" sqref="DN28"/>
      <selection pane="bottomRight" activeCell="E23" sqref="E23:E25"/>
    </sheetView>
  </sheetViews>
  <sheetFormatPr baseColWidth="10" defaultColWidth="11" defaultRowHeight="11.25" x14ac:dyDescent="0.2"/>
  <cols>
    <col min="1" max="1" width="3.75" style="1" customWidth="1"/>
    <col min="2" max="2" width="8" style="1" customWidth="1"/>
    <col min="3" max="3" width="47.25" style="1" customWidth="1"/>
    <col min="4" max="4" width="4.75" style="1" customWidth="1"/>
    <col min="5" max="5" width="7.5" style="1" customWidth="1"/>
    <col min="6" max="6" width="10.5" style="1" customWidth="1"/>
    <col min="7" max="7" width="10.75" style="17" customWidth="1"/>
    <col min="8" max="8" width="15.875" style="1" customWidth="1"/>
    <col min="9" max="50" width="10.75" style="1" customWidth="1"/>
    <col min="51" max="51" width="12.25" style="1" customWidth="1"/>
    <col min="52" max="52" width="11.875" style="1" bestFit="1" customWidth="1"/>
    <col min="53" max="55" width="10.75" style="1" customWidth="1"/>
    <col min="56" max="56" width="11.875" style="1" bestFit="1" customWidth="1"/>
    <col min="57" max="63" width="10.75" style="1" customWidth="1"/>
    <col min="64" max="64" width="13.625" style="1" bestFit="1" customWidth="1"/>
    <col min="65" max="65" width="10.75" style="1" bestFit="1" customWidth="1"/>
    <col min="66" max="66" width="12" style="1" bestFit="1" customWidth="1"/>
    <col min="67" max="67" width="13.875" style="1" bestFit="1" customWidth="1"/>
    <col min="68" max="68" width="15.25" style="1" bestFit="1" customWidth="1"/>
    <col min="69" max="69" width="12.125" style="1" bestFit="1" customWidth="1"/>
    <col min="70" max="73" width="10.75" style="1" customWidth="1"/>
    <col min="74" max="74" width="12.25" style="1" bestFit="1" customWidth="1"/>
    <col min="75" max="98" width="10.75" style="1" customWidth="1"/>
    <col min="99" max="99" width="13.875" style="1" bestFit="1" customWidth="1"/>
    <col min="100" max="100" width="12.125" style="1" bestFit="1" customWidth="1"/>
    <col min="101" max="106" width="10.75" style="1" customWidth="1"/>
    <col min="107" max="107" width="11.5" style="1" bestFit="1" customWidth="1"/>
    <col min="108" max="108" width="10.75" style="1" customWidth="1"/>
    <col min="109" max="109" width="11.25" style="1" bestFit="1" customWidth="1"/>
    <col min="110" max="114" width="10.75" style="1" customWidth="1"/>
    <col min="115" max="115" width="13" style="1" customWidth="1"/>
    <col min="116" max="116" width="10.75" style="1" customWidth="1"/>
    <col min="117" max="118" width="13" style="1" customWidth="1"/>
    <col min="119" max="119" width="10.75" style="1" customWidth="1"/>
    <col min="120" max="120" width="13" style="1" customWidth="1"/>
    <col min="121" max="121" width="11.375" style="1" bestFit="1" customWidth="1"/>
    <col min="122" max="153" width="10.75" style="1" customWidth="1"/>
    <col min="154" max="302" width="11" style="1"/>
    <col min="303" max="303" width="13.375" style="1" customWidth="1"/>
    <col min="304" max="304" width="11.625" style="1" customWidth="1"/>
    <col min="305" max="305" width="33.75" style="1" customWidth="1"/>
    <col min="306" max="306" width="7" style="1" customWidth="1"/>
    <col min="307" max="307" width="7.875" style="1" customWidth="1"/>
    <col min="308" max="308" width="10.875" style="1" customWidth="1"/>
    <col min="309" max="309" width="12.75" style="1" customWidth="1"/>
    <col min="310" max="558" width="11" style="1"/>
    <col min="559" max="559" width="13.375" style="1" customWidth="1"/>
    <col min="560" max="560" width="11.625" style="1" customWidth="1"/>
    <col min="561" max="561" width="33.75" style="1" customWidth="1"/>
    <col min="562" max="562" width="7" style="1" customWidth="1"/>
    <col min="563" max="563" width="7.875" style="1" customWidth="1"/>
    <col min="564" max="564" width="10.875" style="1" customWidth="1"/>
    <col min="565" max="565" width="12.75" style="1" customWidth="1"/>
    <col min="566" max="814" width="11" style="1"/>
    <col min="815" max="815" width="13.375" style="1" customWidth="1"/>
    <col min="816" max="816" width="11.625" style="1" customWidth="1"/>
    <col min="817" max="817" width="33.75" style="1" customWidth="1"/>
    <col min="818" max="818" width="7" style="1" customWidth="1"/>
    <col min="819" max="819" width="7.875" style="1" customWidth="1"/>
    <col min="820" max="820" width="10.875" style="1" customWidth="1"/>
    <col min="821" max="821" width="12.75" style="1" customWidth="1"/>
    <col min="822" max="1070" width="11" style="1"/>
    <col min="1071" max="1071" width="13.375" style="1" customWidth="1"/>
    <col min="1072" max="1072" width="11.625" style="1" customWidth="1"/>
    <col min="1073" max="1073" width="33.75" style="1" customWidth="1"/>
    <col min="1074" max="1074" width="7" style="1" customWidth="1"/>
    <col min="1075" max="1075" width="7.875" style="1" customWidth="1"/>
    <col min="1076" max="1076" width="10.875" style="1" customWidth="1"/>
    <col min="1077" max="1077" width="12.75" style="1" customWidth="1"/>
    <col min="1078" max="1326" width="11" style="1"/>
    <col min="1327" max="1327" width="13.375" style="1" customWidth="1"/>
    <col min="1328" max="1328" width="11.625" style="1" customWidth="1"/>
    <col min="1329" max="1329" width="33.75" style="1" customWidth="1"/>
    <col min="1330" max="1330" width="7" style="1" customWidth="1"/>
    <col min="1331" max="1331" width="7.875" style="1" customWidth="1"/>
    <col min="1332" max="1332" width="10.875" style="1" customWidth="1"/>
    <col min="1333" max="1333" width="12.75" style="1" customWidth="1"/>
    <col min="1334" max="1582" width="11" style="1"/>
    <col min="1583" max="1583" width="13.375" style="1" customWidth="1"/>
    <col min="1584" max="1584" width="11.625" style="1" customWidth="1"/>
    <col min="1585" max="1585" width="33.75" style="1" customWidth="1"/>
    <col min="1586" max="1586" width="7" style="1" customWidth="1"/>
    <col min="1587" max="1587" width="7.875" style="1" customWidth="1"/>
    <col min="1588" max="1588" width="10.875" style="1" customWidth="1"/>
    <col min="1589" max="1589" width="12.75" style="1" customWidth="1"/>
    <col min="1590" max="1838" width="11" style="1"/>
    <col min="1839" max="1839" width="13.375" style="1" customWidth="1"/>
    <col min="1840" max="1840" width="11.625" style="1" customWidth="1"/>
    <col min="1841" max="1841" width="33.75" style="1" customWidth="1"/>
    <col min="1842" max="1842" width="7" style="1" customWidth="1"/>
    <col min="1843" max="1843" width="7.875" style="1" customWidth="1"/>
    <col min="1844" max="1844" width="10.875" style="1" customWidth="1"/>
    <col min="1845" max="1845" width="12.75" style="1" customWidth="1"/>
    <col min="1846" max="2094" width="11" style="1"/>
    <col min="2095" max="2095" width="13.375" style="1" customWidth="1"/>
    <col min="2096" max="2096" width="11.625" style="1" customWidth="1"/>
    <col min="2097" max="2097" width="33.75" style="1" customWidth="1"/>
    <col min="2098" max="2098" width="7" style="1" customWidth="1"/>
    <col min="2099" max="2099" width="7.875" style="1" customWidth="1"/>
    <col min="2100" max="2100" width="10.875" style="1" customWidth="1"/>
    <col min="2101" max="2101" width="12.75" style="1" customWidth="1"/>
    <col min="2102" max="2350" width="11" style="1"/>
    <col min="2351" max="2351" width="13.375" style="1" customWidth="1"/>
    <col min="2352" max="2352" width="11.625" style="1" customWidth="1"/>
    <col min="2353" max="2353" width="33.75" style="1" customWidth="1"/>
    <col min="2354" max="2354" width="7" style="1" customWidth="1"/>
    <col min="2355" max="2355" width="7.875" style="1" customWidth="1"/>
    <col min="2356" max="2356" width="10.875" style="1" customWidth="1"/>
    <col min="2357" max="2357" width="12.75" style="1" customWidth="1"/>
    <col min="2358" max="2606" width="11" style="1"/>
    <col min="2607" max="2607" width="13.375" style="1" customWidth="1"/>
    <col min="2608" max="2608" width="11.625" style="1" customWidth="1"/>
    <col min="2609" max="2609" width="33.75" style="1" customWidth="1"/>
    <col min="2610" max="2610" width="7" style="1" customWidth="1"/>
    <col min="2611" max="2611" width="7.875" style="1" customWidth="1"/>
    <col min="2612" max="2612" width="10.875" style="1" customWidth="1"/>
    <col min="2613" max="2613" width="12.75" style="1" customWidth="1"/>
    <col min="2614" max="2862" width="11" style="1"/>
    <col min="2863" max="2863" width="13.375" style="1" customWidth="1"/>
    <col min="2864" max="2864" width="11.625" style="1" customWidth="1"/>
    <col min="2865" max="2865" width="33.75" style="1" customWidth="1"/>
    <col min="2866" max="2866" width="7" style="1" customWidth="1"/>
    <col min="2867" max="2867" width="7.875" style="1" customWidth="1"/>
    <col min="2868" max="2868" width="10.875" style="1" customWidth="1"/>
    <col min="2869" max="2869" width="12.75" style="1" customWidth="1"/>
    <col min="2870" max="3118" width="11" style="1"/>
    <col min="3119" max="3119" width="13.375" style="1" customWidth="1"/>
    <col min="3120" max="3120" width="11.625" style="1" customWidth="1"/>
    <col min="3121" max="3121" width="33.75" style="1" customWidth="1"/>
    <col min="3122" max="3122" width="7" style="1" customWidth="1"/>
    <col min="3123" max="3123" width="7.875" style="1" customWidth="1"/>
    <col min="3124" max="3124" width="10.875" style="1" customWidth="1"/>
    <col min="3125" max="3125" width="12.75" style="1" customWidth="1"/>
    <col min="3126" max="3374" width="11" style="1"/>
    <col min="3375" max="3375" width="13.375" style="1" customWidth="1"/>
    <col min="3376" max="3376" width="11.625" style="1" customWidth="1"/>
    <col min="3377" max="3377" width="33.75" style="1" customWidth="1"/>
    <col min="3378" max="3378" width="7" style="1" customWidth="1"/>
    <col min="3379" max="3379" width="7.875" style="1" customWidth="1"/>
    <col min="3380" max="3380" width="10.875" style="1" customWidth="1"/>
    <col min="3381" max="3381" width="12.75" style="1" customWidth="1"/>
    <col min="3382" max="3630" width="11" style="1"/>
    <col min="3631" max="3631" width="13.375" style="1" customWidth="1"/>
    <col min="3632" max="3632" width="11.625" style="1" customWidth="1"/>
    <col min="3633" max="3633" width="33.75" style="1" customWidth="1"/>
    <col min="3634" max="3634" width="7" style="1" customWidth="1"/>
    <col min="3635" max="3635" width="7.875" style="1" customWidth="1"/>
    <col min="3636" max="3636" width="10.875" style="1" customWidth="1"/>
    <col min="3637" max="3637" width="12.75" style="1" customWidth="1"/>
    <col min="3638" max="3886" width="11" style="1"/>
    <col min="3887" max="3887" width="13.375" style="1" customWidth="1"/>
    <col min="3888" max="3888" width="11.625" style="1" customWidth="1"/>
    <col min="3889" max="3889" width="33.75" style="1" customWidth="1"/>
    <col min="3890" max="3890" width="7" style="1" customWidth="1"/>
    <col min="3891" max="3891" width="7.875" style="1" customWidth="1"/>
    <col min="3892" max="3892" width="10.875" style="1" customWidth="1"/>
    <col min="3893" max="3893" width="12.75" style="1" customWidth="1"/>
    <col min="3894" max="4142" width="11" style="1"/>
    <col min="4143" max="4143" width="13.375" style="1" customWidth="1"/>
    <col min="4144" max="4144" width="11.625" style="1" customWidth="1"/>
    <col min="4145" max="4145" width="33.75" style="1" customWidth="1"/>
    <col min="4146" max="4146" width="7" style="1" customWidth="1"/>
    <col min="4147" max="4147" width="7.875" style="1" customWidth="1"/>
    <col min="4148" max="4148" width="10.875" style="1" customWidth="1"/>
    <col min="4149" max="4149" width="12.75" style="1" customWidth="1"/>
    <col min="4150" max="4398" width="11" style="1"/>
    <col min="4399" max="4399" width="13.375" style="1" customWidth="1"/>
    <col min="4400" max="4400" width="11.625" style="1" customWidth="1"/>
    <col min="4401" max="4401" width="33.75" style="1" customWidth="1"/>
    <col min="4402" max="4402" width="7" style="1" customWidth="1"/>
    <col min="4403" max="4403" width="7.875" style="1" customWidth="1"/>
    <col min="4404" max="4404" width="10.875" style="1" customWidth="1"/>
    <col min="4405" max="4405" width="12.75" style="1" customWidth="1"/>
    <col min="4406" max="4654" width="11" style="1"/>
    <col min="4655" max="4655" width="13.375" style="1" customWidth="1"/>
    <col min="4656" max="4656" width="11.625" style="1" customWidth="1"/>
    <col min="4657" max="4657" width="33.75" style="1" customWidth="1"/>
    <col min="4658" max="4658" width="7" style="1" customWidth="1"/>
    <col min="4659" max="4659" width="7.875" style="1" customWidth="1"/>
    <col min="4660" max="4660" width="10.875" style="1" customWidth="1"/>
    <col min="4661" max="4661" width="12.75" style="1" customWidth="1"/>
    <col min="4662" max="4910" width="11" style="1"/>
    <col min="4911" max="4911" width="13.375" style="1" customWidth="1"/>
    <col min="4912" max="4912" width="11.625" style="1" customWidth="1"/>
    <col min="4913" max="4913" width="33.75" style="1" customWidth="1"/>
    <col min="4914" max="4914" width="7" style="1" customWidth="1"/>
    <col min="4915" max="4915" width="7.875" style="1" customWidth="1"/>
    <col min="4916" max="4916" width="10.875" style="1" customWidth="1"/>
    <col min="4917" max="4917" width="12.75" style="1" customWidth="1"/>
    <col min="4918" max="5166" width="11" style="1"/>
    <col min="5167" max="5167" width="13.375" style="1" customWidth="1"/>
    <col min="5168" max="5168" width="11.625" style="1" customWidth="1"/>
    <col min="5169" max="5169" width="33.75" style="1" customWidth="1"/>
    <col min="5170" max="5170" width="7" style="1" customWidth="1"/>
    <col min="5171" max="5171" width="7.875" style="1" customWidth="1"/>
    <col min="5172" max="5172" width="10.875" style="1" customWidth="1"/>
    <col min="5173" max="5173" width="12.75" style="1" customWidth="1"/>
    <col min="5174" max="5422" width="11" style="1"/>
    <col min="5423" max="5423" width="13.375" style="1" customWidth="1"/>
    <col min="5424" max="5424" width="11.625" style="1" customWidth="1"/>
    <col min="5425" max="5425" width="33.75" style="1" customWidth="1"/>
    <col min="5426" max="5426" width="7" style="1" customWidth="1"/>
    <col min="5427" max="5427" width="7.875" style="1" customWidth="1"/>
    <col min="5428" max="5428" width="10.875" style="1" customWidth="1"/>
    <col min="5429" max="5429" width="12.75" style="1" customWidth="1"/>
    <col min="5430" max="5678" width="11" style="1"/>
    <col min="5679" max="5679" width="13.375" style="1" customWidth="1"/>
    <col min="5680" max="5680" width="11.625" style="1" customWidth="1"/>
    <col min="5681" max="5681" width="33.75" style="1" customWidth="1"/>
    <col min="5682" max="5682" width="7" style="1" customWidth="1"/>
    <col min="5683" max="5683" width="7.875" style="1" customWidth="1"/>
    <col min="5684" max="5684" width="10.875" style="1" customWidth="1"/>
    <col min="5685" max="5685" width="12.75" style="1" customWidth="1"/>
    <col min="5686" max="5934" width="11" style="1"/>
    <col min="5935" max="5935" width="13.375" style="1" customWidth="1"/>
    <col min="5936" max="5936" width="11.625" style="1" customWidth="1"/>
    <col min="5937" max="5937" width="33.75" style="1" customWidth="1"/>
    <col min="5938" max="5938" width="7" style="1" customWidth="1"/>
    <col min="5939" max="5939" width="7.875" style="1" customWidth="1"/>
    <col min="5940" max="5940" width="10.875" style="1" customWidth="1"/>
    <col min="5941" max="5941" width="12.75" style="1" customWidth="1"/>
    <col min="5942" max="6190" width="11" style="1"/>
    <col min="6191" max="6191" width="13.375" style="1" customWidth="1"/>
    <col min="6192" max="6192" width="11.625" style="1" customWidth="1"/>
    <col min="6193" max="6193" width="33.75" style="1" customWidth="1"/>
    <col min="6194" max="6194" width="7" style="1" customWidth="1"/>
    <col min="6195" max="6195" width="7.875" style="1" customWidth="1"/>
    <col min="6196" max="6196" width="10.875" style="1" customWidth="1"/>
    <col min="6197" max="6197" width="12.75" style="1" customWidth="1"/>
    <col min="6198" max="6446" width="11" style="1"/>
    <col min="6447" max="6447" width="13.375" style="1" customWidth="1"/>
    <col min="6448" max="6448" width="11.625" style="1" customWidth="1"/>
    <col min="6449" max="6449" width="33.75" style="1" customWidth="1"/>
    <col min="6450" max="6450" width="7" style="1" customWidth="1"/>
    <col min="6451" max="6451" width="7.875" style="1" customWidth="1"/>
    <col min="6452" max="6452" width="10.875" style="1" customWidth="1"/>
    <col min="6453" max="6453" width="12.75" style="1" customWidth="1"/>
    <col min="6454" max="6702" width="11" style="1"/>
    <col min="6703" max="6703" width="13.375" style="1" customWidth="1"/>
    <col min="6704" max="6704" width="11.625" style="1" customWidth="1"/>
    <col min="6705" max="6705" width="33.75" style="1" customWidth="1"/>
    <col min="6706" max="6706" width="7" style="1" customWidth="1"/>
    <col min="6707" max="6707" width="7.875" style="1" customWidth="1"/>
    <col min="6708" max="6708" width="10.875" style="1" customWidth="1"/>
    <col min="6709" max="6709" width="12.75" style="1" customWidth="1"/>
    <col min="6710" max="6958" width="11" style="1"/>
    <col min="6959" max="6959" width="13.375" style="1" customWidth="1"/>
    <col min="6960" max="6960" width="11.625" style="1" customWidth="1"/>
    <col min="6961" max="6961" width="33.75" style="1" customWidth="1"/>
    <col min="6962" max="6962" width="7" style="1" customWidth="1"/>
    <col min="6963" max="6963" width="7.875" style="1" customWidth="1"/>
    <col min="6964" max="6964" width="10.875" style="1" customWidth="1"/>
    <col min="6965" max="6965" width="12.75" style="1" customWidth="1"/>
    <col min="6966" max="7214" width="11" style="1"/>
    <col min="7215" max="7215" width="13.375" style="1" customWidth="1"/>
    <col min="7216" max="7216" width="11.625" style="1" customWidth="1"/>
    <col min="7217" max="7217" width="33.75" style="1" customWidth="1"/>
    <col min="7218" max="7218" width="7" style="1" customWidth="1"/>
    <col min="7219" max="7219" width="7.875" style="1" customWidth="1"/>
    <col min="7220" max="7220" width="10.875" style="1" customWidth="1"/>
    <col min="7221" max="7221" width="12.75" style="1" customWidth="1"/>
    <col min="7222" max="7470" width="11" style="1"/>
    <col min="7471" max="7471" width="13.375" style="1" customWidth="1"/>
    <col min="7472" max="7472" width="11.625" style="1" customWidth="1"/>
    <col min="7473" max="7473" width="33.75" style="1" customWidth="1"/>
    <col min="7474" max="7474" width="7" style="1" customWidth="1"/>
    <col min="7475" max="7475" width="7.875" style="1" customWidth="1"/>
    <col min="7476" max="7476" width="10.875" style="1" customWidth="1"/>
    <col min="7477" max="7477" width="12.75" style="1" customWidth="1"/>
    <col min="7478" max="7726" width="11" style="1"/>
    <col min="7727" max="7727" width="13.375" style="1" customWidth="1"/>
    <col min="7728" max="7728" width="11.625" style="1" customWidth="1"/>
    <col min="7729" max="7729" width="33.75" style="1" customWidth="1"/>
    <col min="7730" max="7730" width="7" style="1" customWidth="1"/>
    <col min="7731" max="7731" width="7.875" style="1" customWidth="1"/>
    <col min="7732" max="7732" width="10.875" style="1" customWidth="1"/>
    <col min="7733" max="7733" width="12.75" style="1" customWidth="1"/>
    <col min="7734" max="7982" width="11" style="1"/>
    <col min="7983" max="7983" width="13.375" style="1" customWidth="1"/>
    <col min="7984" max="7984" width="11.625" style="1" customWidth="1"/>
    <col min="7985" max="7985" width="33.75" style="1" customWidth="1"/>
    <col min="7986" max="7986" width="7" style="1" customWidth="1"/>
    <col min="7987" max="7987" width="7.875" style="1" customWidth="1"/>
    <col min="7988" max="7988" width="10.875" style="1" customWidth="1"/>
    <col min="7989" max="7989" width="12.75" style="1" customWidth="1"/>
    <col min="7990" max="8238" width="11" style="1"/>
    <col min="8239" max="8239" width="13.375" style="1" customWidth="1"/>
    <col min="8240" max="8240" width="11.625" style="1" customWidth="1"/>
    <col min="8241" max="8241" width="33.75" style="1" customWidth="1"/>
    <col min="8242" max="8242" width="7" style="1" customWidth="1"/>
    <col min="8243" max="8243" width="7.875" style="1" customWidth="1"/>
    <col min="8244" max="8244" width="10.875" style="1" customWidth="1"/>
    <col min="8245" max="8245" width="12.75" style="1" customWidth="1"/>
    <col min="8246" max="8494" width="11" style="1"/>
    <col min="8495" max="8495" width="13.375" style="1" customWidth="1"/>
    <col min="8496" max="8496" width="11.625" style="1" customWidth="1"/>
    <col min="8497" max="8497" width="33.75" style="1" customWidth="1"/>
    <col min="8498" max="8498" width="7" style="1" customWidth="1"/>
    <col min="8499" max="8499" width="7.875" style="1" customWidth="1"/>
    <col min="8500" max="8500" width="10.875" style="1" customWidth="1"/>
    <col min="8501" max="8501" width="12.75" style="1" customWidth="1"/>
    <col min="8502" max="8750" width="11" style="1"/>
    <col min="8751" max="8751" width="13.375" style="1" customWidth="1"/>
    <col min="8752" max="8752" width="11.625" style="1" customWidth="1"/>
    <col min="8753" max="8753" width="33.75" style="1" customWidth="1"/>
    <col min="8754" max="8754" width="7" style="1" customWidth="1"/>
    <col min="8755" max="8755" width="7.875" style="1" customWidth="1"/>
    <col min="8756" max="8756" width="10.875" style="1" customWidth="1"/>
    <col min="8757" max="8757" width="12.75" style="1" customWidth="1"/>
    <col min="8758" max="9006" width="11" style="1"/>
    <col min="9007" max="9007" width="13.375" style="1" customWidth="1"/>
    <col min="9008" max="9008" width="11.625" style="1" customWidth="1"/>
    <col min="9009" max="9009" width="33.75" style="1" customWidth="1"/>
    <col min="9010" max="9010" width="7" style="1" customWidth="1"/>
    <col min="9011" max="9011" width="7.875" style="1" customWidth="1"/>
    <col min="9012" max="9012" width="10.875" style="1" customWidth="1"/>
    <col min="9013" max="9013" width="12.75" style="1" customWidth="1"/>
    <col min="9014" max="9262" width="11" style="1"/>
    <col min="9263" max="9263" width="13.375" style="1" customWidth="1"/>
    <col min="9264" max="9264" width="11.625" style="1" customWidth="1"/>
    <col min="9265" max="9265" width="33.75" style="1" customWidth="1"/>
    <col min="9266" max="9266" width="7" style="1" customWidth="1"/>
    <col min="9267" max="9267" width="7.875" style="1" customWidth="1"/>
    <col min="9268" max="9268" width="10.875" style="1" customWidth="1"/>
    <col min="9269" max="9269" width="12.75" style="1" customWidth="1"/>
    <col min="9270" max="9518" width="11" style="1"/>
    <col min="9519" max="9519" width="13.375" style="1" customWidth="1"/>
    <col min="9520" max="9520" width="11.625" style="1" customWidth="1"/>
    <col min="9521" max="9521" width="33.75" style="1" customWidth="1"/>
    <col min="9522" max="9522" width="7" style="1" customWidth="1"/>
    <col min="9523" max="9523" width="7.875" style="1" customWidth="1"/>
    <col min="9524" max="9524" width="10.875" style="1" customWidth="1"/>
    <col min="9525" max="9525" width="12.75" style="1" customWidth="1"/>
    <col min="9526" max="9774" width="11" style="1"/>
    <col min="9775" max="9775" width="13.375" style="1" customWidth="1"/>
    <col min="9776" max="9776" width="11.625" style="1" customWidth="1"/>
    <col min="9777" max="9777" width="33.75" style="1" customWidth="1"/>
    <col min="9778" max="9778" width="7" style="1" customWidth="1"/>
    <col min="9779" max="9779" width="7.875" style="1" customWidth="1"/>
    <col min="9780" max="9780" width="10.875" style="1" customWidth="1"/>
    <col min="9781" max="9781" width="12.75" style="1" customWidth="1"/>
    <col min="9782" max="10030" width="11" style="1"/>
    <col min="10031" max="10031" width="13.375" style="1" customWidth="1"/>
    <col min="10032" max="10032" width="11.625" style="1" customWidth="1"/>
    <col min="10033" max="10033" width="33.75" style="1" customWidth="1"/>
    <col min="10034" max="10034" width="7" style="1" customWidth="1"/>
    <col min="10035" max="10035" width="7.875" style="1" customWidth="1"/>
    <col min="10036" max="10036" width="10.875" style="1" customWidth="1"/>
    <col min="10037" max="10037" width="12.75" style="1" customWidth="1"/>
    <col min="10038" max="10286" width="11" style="1"/>
    <col min="10287" max="10287" width="13.375" style="1" customWidth="1"/>
    <col min="10288" max="10288" width="11.625" style="1" customWidth="1"/>
    <col min="10289" max="10289" width="33.75" style="1" customWidth="1"/>
    <col min="10290" max="10290" width="7" style="1" customWidth="1"/>
    <col min="10291" max="10291" width="7.875" style="1" customWidth="1"/>
    <col min="10292" max="10292" width="10.875" style="1" customWidth="1"/>
    <col min="10293" max="10293" width="12.75" style="1" customWidth="1"/>
    <col min="10294" max="10542" width="11" style="1"/>
    <col min="10543" max="10543" width="13.375" style="1" customWidth="1"/>
    <col min="10544" max="10544" width="11.625" style="1" customWidth="1"/>
    <col min="10545" max="10545" width="33.75" style="1" customWidth="1"/>
    <col min="10546" max="10546" width="7" style="1" customWidth="1"/>
    <col min="10547" max="10547" width="7.875" style="1" customWidth="1"/>
    <col min="10548" max="10548" width="10.875" style="1" customWidth="1"/>
    <col min="10549" max="10549" width="12.75" style="1" customWidth="1"/>
    <col min="10550" max="10798" width="11" style="1"/>
    <col min="10799" max="10799" width="13.375" style="1" customWidth="1"/>
    <col min="10800" max="10800" width="11.625" style="1" customWidth="1"/>
    <col min="10801" max="10801" width="33.75" style="1" customWidth="1"/>
    <col min="10802" max="10802" width="7" style="1" customWidth="1"/>
    <col min="10803" max="10803" width="7.875" style="1" customWidth="1"/>
    <col min="10804" max="10804" width="10.875" style="1" customWidth="1"/>
    <col min="10805" max="10805" width="12.75" style="1" customWidth="1"/>
    <col min="10806" max="11054" width="11" style="1"/>
    <col min="11055" max="11055" width="13.375" style="1" customWidth="1"/>
    <col min="11056" max="11056" width="11.625" style="1" customWidth="1"/>
    <col min="11057" max="11057" width="33.75" style="1" customWidth="1"/>
    <col min="11058" max="11058" width="7" style="1" customWidth="1"/>
    <col min="11059" max="11059" width="7.875" style="1" customWidth="1"/>
    <col min="11060" max="11060" width="10.875" style="1" customWidth="1"/>
    <col min="11061" max="11061" width="12.75" style="1" customWidth="1"/>
    <col min="11062" max="11310" width="11" style="1"/>
    <col min="11311" max="11311" width="13.375" style="1" customWidth="1"/>
    <col min="11312" max="11312" width="11.625" style="1" customWidth="1"/>
    <col min="11313" max="11313" width="33.75" style="1" customWidth="1"/>
    <col min="11314" max="11314" width="7" style="1" customWidth="1"/>
    <col min="11315" max="11315" width="7.875" style="1" customWidth="1"/>
    <col min="11316" max="11316" width="10.875" style="1" customWidth="1"/>
    <col min="11317" max="11317" width="12.75" style="1" customWidth="1"/>
    <col min="11318" max="11566" width="11" style="1"/>
    <col min="11567" max="11567" width="13.375" style="1" customWidth="1"/>
    <col min="11568" max="11568" width="11.625" style="1" customWidth="1"/>
    <col min="11569" max="11569" width="33.75" style="1" customWidth="1"/>
    <col min="11570" max="11570" width="7" style="1" customWidth="1"/>
    <col min="11571" max="11571" width="7.875" style="1" customWidth="1"/>
    <col min="11572" max="11572" width="10.875" style="1" customWidth="1"/>
    <col min="11573" max="11573" width="12.75" style="1" customWidth="1"/>
    <col min="11574" max="11822" width="11" style="1"/>
    <col min="11823" max="11823" width="13.375" style="1" customWidth="1"/>
    <col min="11824" max="11824" width="11.625" style="1" customWidth="1"/>
    <col min="11825" max="11825" width="33.75" style="1" customWidth="1"/>
    <col min="11826" max="11826" width="7" style="1" customWidth="1"/>
    <col min="11827" max="11827" width="7.875" style="1" customWidth="1"/>
    <col min="11828" max="11828" width="10.875" style="1" customWidth="1"/>
    <col min="11829" max="11829" width="12.75" style="1" customWidth="1"/>
    <col min="11830" max="12078" width="11" style="1"/>
    <col min="12079" max="12079" width="13.375" style="1" customWidth="1"/>
    <col min="12080" max="12080" width="11.625" style="1" customWidth="1"/>
    <col min="12081" max="12081" width="33.75" style="1" customWidth="1"/>
    <col min="12082" max="12082" width="7" style="1" customWidth="1"/>
    <col min="12083" max="12083" width="7.875" style="1" customWidth="1"/>
    <col min="12084" max="12084" width="10.875" style="1" customWidth="1"/>
    <col min="12085" max="12085" width="12.75" style="1" customWidth="1"/>
    <col min="12086" max="12334" width="11" style="1"/>
    <col min="12335" max="12335" width="13.375" style="1" customWidth="1"/>
    <col min="12336" max="12336" width="11.625" style="1" customWidth="1"/>
    <col min="12337" max="12337" width="33.75" style="1" customWidth="1"/>
    <col min="12338" max="12338" width="7" style="1" customWidth="1"/>
    <col min="12339" max="12339" width="7.875" style="1" customWidth="1"/>
    <col min="12340" max="12340" width="10.875" style="1" customWidth="1"/>
    <col min="12341" max="12341" width="12.75" style="1" customWidth="1"/>
    <col min="12342" max="12590" width="11" style="1"/>
    <col min="12591" max="12591" width="13.375" style="1" customWidth="1"/>
    <col min="12592" max="12592" width="11.625" style="1" customWidth="1"/>
    <col min="12593" max="12593" width="33.75" style="1" customWidth="1"/>
    <col min="12594" max="12594" width="7" style="1" customWidth="1"/>
    <col min="12595" max="12595" width="7.875" style="1" customWidth="1"/>
    <col min="12596" max="12596" width="10.875" style="1" customWidth="1"/>
    <col min="12597" max="12597" width="12.75" style="1" customWidth="1"/>
    <col min="12598" max="12846" width="11" style="1"/>
    <col min="12847" max="12847" width="13.375" style="1" customWidth="1"/>
    <col min="12848" max="12848" width="11.625" style="1" customWidth="1"/>
    <col min="12849" max="12849" width="33.75" style="1" customWidth="1"/>
    <col min="12850" max="12850" width="7" style="1" customWidth="1"/>
    <col min="12851" max="12851" width="7.875" style="1" customWidth="1"/>
    <col min="12852" max="12852" width="10.875" style="1" customWidth="1"/>
    <col min="12853" max="12853" width="12.75" style="1" customWidth="1"/>
    <col min="12854" max="13102" width="11" style="1"/>
    <col min="13103" max="13103" width="13.375" style="1" customWidth="1"/>
    <col min="13104" max="13104" width="11.625" style="1" customWidth="1"/>
    <col min="13105" max="13105" width="33.75" style="1" customWidth="1"/>
    <col min="13106" max="13106" width="7" style="1" customWidth="1"/>
    <col min="13107" max="13107" width="7.875" style="1" customWidth="1"/>
    <col min="13108" max="13108" width="10.875" style="1" customWidth="1"/>
    <col min="13109" max="13109" width="12.75" style="1" customWidth="1"/>
    <col min="13110" max="13358" width="11" style="1"/>
    <col min="13359" max="13359" width="13.375" style="1" customWidth="1"/>
    <col min="13360" max="13360" width="11.625" style="1" customWidth="1"/>
    <col min="13361" max="13361" width="33.75" style="1" customWidth="1"/>
    <col min="13362" max="13362" width="7" style="1" customWidth="1"/>
    <col min="13363" max="13363" width="7.875" style="1" customWidth="1"/>
    <col min="13364" max="13364" width="10.875" style="1" customWidth="1"/>
    <col min="13365" max="13365" width="12.75" style="1" customWidth="1"/>
    <col min="13366" max="13614" width="11" style="1"/>
    <col min="13615" max="13615" width="13.375" style="1" customWidth="1"/>
    <col min="13616" max="13616" width="11.625" style="1" customWidth="1"/>
    <col min="13617" max="13617" width="33.75" style="1" customWidth="1"/>
    <col min="13618" max="13618" width="7" style="1" customWidth="1"/>
    <col min="13619" max="13619" width="7.875" style="1" customWidth="1"/>
    <col min="13620" max="13620" width="10.875" style="1" customWidth="1"/>
    <col min="13621" max="13621" width="12.75" style="1" customWidth="1"/>
    <col min="13622" max="13870" width="11" style="1"/>
    <col min="13871" max="13871" width="13.375" style="1" customWidth="1"/>
    <col min="13872" max="13872" width="11.625" style="1" customWidth="1"/>
    <col min="13873" max="13873" width="33.75" style="1" customWidth="1"/>
    <col min="13874" max="13874" width="7" style="1" customWidth="1"/>
    <col min="13875" max="13875" width="7.875" style="1" customWidth="1"/>
    <col min="13876" max="13876" width="10.875" style="1" customWidth="1"/>
    <col min="13877" max="13877" width="12.75" style="1" customWidth="1"/>
    <col min="13878" max="14126" width="11" style="1"/>
    <col min="14127" max="14127" width="13.375" style="1" customWidth="1"/>
    <col min="14128" max="14128" width="11.625" style="1" customWidth="1"/>
    <col min="14129" max="14129" width="33.75" style="1" customWidth="1"/>
    <col min="14130" max="14130" width="7" style="1" customWidth="1"/>
    <col min="14131" max="14131" width="7.875" style="1" customWidth="1"/>
    <col min="14132" max="14132" width="10.875" style="1" customWidth="1"/>
    <col min="14133" max="14133" width="12.75" style="1" customWidth="1"/>
    <col min="14134" max="14382" width="11" style="1"/>
    <col min="14383" max="14383" width="13.375" style="1" customWidth="1"/>
    <col min="14384" max="14384" width="11.625" style="1" customWidth="1"/>
    <col min="14385" max="14385" width="33.75" style="1" customWidth="1"/>
    <col min="14386" max="14386" width="7" style="1" customWidth="1"/>
    <col min="14387" max="14387" width="7.875" style="1" customWidth="1"/>
    <col min="14388" max="14388" width="10.875" style="1" customWidth="1"/>
    <col min="14389" max="14389" width="12.75" style="1" customWidth="1"/>
    <col min="14390" max="14638" width="11" style="1"/>
    <col min="14639" max="14639" width="13.375" style="1" customWidth="1"/>
    <col min="14640" max="14640" width="11.625" style="1" customWidth="1"/>
    <col min="14641" max="14641" width="33.75" style="1" customWidth="1"/>
    <col min="14642" max="14642" width="7" style="1" customWidth="1"/>
    <col min="14643" max="14643" width="7.875" style="1" customWidth="1"/>
    <col min="14644" max="14644" width="10.875" style="1" customWidth="1"/>
    <col min="14645" max="14645" width="12.75" style="1" customWidth="1"/>
    <col min="14646" max="14894" width="11" style="1"/>
    <col min="14895" max="14895" width="13.375" style="1" customWidth="1"/>
    <col min="14896" max="14896" width="11.625" style="1" customWidth="1"/>
    <col min="14897" max="14897" width="33.75" style="1" customWidth="1"/>
    <col min="14898" max="14898" width="7" style="1" customWidth="1"/>
    <col min="14899" max="14899" width="7.875" style="1" customWidth="1"/>
    <col min="14900" max="14900" width="10.875" style="1" customWidth="1"/>
    <col min="14901" max="14901" width="12.75" style="1" customWidth="1"/>
    <col min="14902" max="15150" width="11" style="1"/>
    <col min="15151" max="15151" width="13.375" style="1" customWidth="1"/>
    <col min="15152" max="15152" width="11.625" style="1" customWidth="1"/>
    <col min="15153" max="15153" width="33.75" style="1" customWidth="1"/>
    <col min="15154" max="15154" width="7" style="1" customWidth="1"/>
    <col min="15155" max="15155" width="7.875" style="1" customWidth="1"/>
    <col min="15156" max="15156" width="10.875" style="1" customWidth="1"/>
    <col min="15157" max="15157" width="12.75" style="1" customWidth="1"/>
    <col min="15158" max="15406" width="11" style="1"/>
    <col min="15407" max="15407" width="13.375" style="1" customWidth="1"/>
    <col min="15408" max="15408" width="11.625" style="1" customWidth="1"/>
    <col min="15409" max="15409" width="33.75" style="1" customWidth="1"/>
    <col min="15410" max="15410" width="7" style="1" customWidth="1"/>
    <col min="15411" max="15411" width="7.875" style="1" customWidth="1"/>
    <col min="15412" max="15412" width="10.875" style="1" customWidth="1"/>
    <col min="15413" max="15413" width="12.75" style="1" customWidth="1"/>
    <col min="15414" max="15662" width="11" style="1"/>
    <col min="15663" max="15663" width="13.375" style="1" customWidth="1"/>
    <col min="15664" max="15664" width="11.625" style="1" customWidth="1"/>
    <col min="15665" max="15665" width="33.75" style="1" customWidth="1"/>
    <col min="15666" max="15666" width="7" style="1" customWidth="1"/>
    <col min="15667" max="15667" width="7.875" style="1" customWidth="1"/>
    <col min="15668" max="15668" width="10.875" style="1" customWidth="1"/>
    <col min="15669" max="15669" width="12.75" style="1" customWidth="1"/>
    <col min="15670" max="15918" width="11" style="1"/>
    <col min="15919" max="15919" width="13.375" style="1" customWidth="1"/>
    <col min="15920" max="15920" width="11.625" style="1" customWidth="1"/>
    <col min="15921" max="15921" width="33.75" style="1" customWidth="1"/>
    <col min="15922" max="15922" width="7" style="1" customWidth="1"/>
    <col min="15923" max="15923" width="7.875" style="1" customWidth="1"/>
    <col min="15924" max="15924" width="10.875" style="1" customWidth="1"/>
    <col min="15925" max="15925" width="12.75" style="1" customWidth="1"/>
    <col min="15926" max="16174" width="11" style="1"/>
    <col min="16175" max="16175" width="13.375" style="1" customWidth="1"/>
    <col min="16176" max="16176" width="11.625" style="1" customWidth="1"/>
    <col min="16177" max="16177" width="33.75" style="1" customWidth="1"/>
    <col min="16178" max="16178" width="7" style="1" customWidth="1"/>
    <col min="16179" max="16179" width="7.875" style="1" customWidth="1"/>
    <col min="16180" max="16180" width="10.875" style="1" customWidth="1"/>
    <col min="16181" max="16181" width="12.75" style="1" customWidth="1"/>
    <col min="16182" max="16384" width="11" style="1"/>
  </cols>
  <sheetData>
    <row r="1" spans="1:9" hidden="1" x14ac:dyDescent="0.2">
      <c r="A1" s="46" t="s">
        <v>222</v>
      </c>
      <c r="B1" s="47"/>
      <c r="C1" s="58"/>
      <c r="D1" s="47"/>
      <c r="E1" s="48"/>
      <c r="G1" s="1"/>
    </row>
    <row r="2" spans="1:9" hidden="1" x14ac:dyDescent="0.2">
      <c r="A2" s="20" t="s">
        <v>223</v>
      </c>
      <c r="B2" s="21" t="s">
        <v>224</v>
      </c>
      <c r="C2" s="21" t="s">
        <v>225</v>
      </c>
      <c r="D2" s="21" t="s">
        <v>226</v>
      </c>
      <c r="E2" s="21" t="s">
        <v>227</v>
      </c>
      <c r="G2" s="1"/>
    </row>
    <row r="3" spans="1:9" hidden="1" x14ac:dyDescent="0.2">
      <c r="A3" s="20" t="str">
        <f>""&amp;IF(A5=1,"A",IF(A5=2,"B",IF(A5=3,"C",IF(A5=4,"D",""))))&amp;""&amp;B5&amp;""</f>
        <v>B19</v>
      </c>
      <c r="B3" s="42">
        <v>1</v>
      </c>
      <c r="C3" s="42">
        <v>5</v>
      </c>
      <c r="D3" s="42"/>
      <c r="E3" s="42"/>
      <c r="G3" s="1"/>
    </row>
    <row r="4" spans="1:9" hidden="1" x14ac:dyDescent="0.2">
      <c r="A4" s="56" t="s">
        <v>228</v>
      </c>
      <c r="B4" s="57"/>
      <c r="C4" s="16"/>
      <c r="D4" s="16"/>
      <c r="E4" s="16"/>
      <c r="G4" s="1"/>
    </row>
    <row r="5" spans="1:9" hidden="1" x14ac:dyDescent="0.2">
      <c r="A5" s="42">
        <f>COLUMN($B19)</f>
        <v>2</v>
      </c>
      <c r="B5" s="42">
        <f>ROW($B19)</f>
        <v>19</v>
      </c>
      <c r="C5" s="16"/>
      <c r="D5" s="16"/>
      <c r="E5" s="16"/>
      <c r="G5" s="1"/>
    </row>
    <row r="6" spans="1:9" hidden="1" x14ac:dyDescent="0.2">
      <c r="A6" s="55" t="s">
        <v>229</v>
      </c>
      <c r="B6" s="16"/>
      <c r="C6" s="16"/>
      <c r="D6" s="16"/>
      <c r="E6" s="16"/>
      <c r="F6" s="16"/>
      <c r="G6" s="16"/>
    </row>
    <row r="7" spans="1:9" hidden="1" x14ac:dyDescent="0.2">
      <c r="A7" s="54">
        <f>COUNTA(A1:HR1)</f>
        <v>1</v>
      </c>
      <c r="B7" s="16"/>
      <c r="C7" s="16"/>
      <c r="D7" s="16"/>
      <c r="E7" s="16"/>
      <c r="F7" s="16"/>
      <c r="G7" s="16"/>
    </row>
    <row r="8" spans="1:9" hidden="1" x14ac:dyDescent="0.2"/>
    <row r="9" spans="1:9" hidden="1" x14ac:dyDescent="0.2">
      <c r="D9" s="2" t="s">
        <v>263</v>
      </c>
      <c r="E9" s="2"/>
      <c r="G9" s="14"/>
    </row>
    <row r="10" spans="1:9" hidden="1" x14ac:dyDescent="0.2">
      <c r="D10" s="2" t="s">
        <v>264</v>
      </c>
      <c r="E10" s="3"/>
      <c r="G10" s="3"/>
    </row>
    <row r="11" spans="1:9" hidden="1" x14ac:dyDescent="0.2">
      <c r="D11" s="2" t="s">
        <v>265</v>
      </c>
      <c r="E11" s="3"/>
      <c r="G11" s="3"/>
    </row>
    <row r="12" spans="1:9" hidden="1" x14ac:dyDescent="0.2">
      <c r="A12" s="4"/>
      <c r="B12" s="4"/>
      <c r="C12" s="4"/>
      <c r="D12" s="4" t="s">
        <v>266</v>
      </c>
      <c r="E12" s="3"/>
      <c r="G12" s="3"/>
      <c r="I12" s="53"/>
    </row>
    <row r="13" spans="1:9" hidden="1" x14ac:dyDescent="0.2">
      <c r="A13" s="4"/>
      <c r="B13" s="4"/>
      <c r="C13" s="4"/>
      <c r="D13" s="2" t="str">
        <f ca="1">MID(CELL("nomfichier",D12),FIND("]",CELL("nomfichier",D12),1)+1,40)</f>
        <v>LOT DEPLOMBAGE</v>
      </c>
      <c r="E13" s="5"/>
      <c r="G13" s="5"/>
    </row>
    <row r="14" spans="1:9" ht="10.5" hidden="1" customHeight="1" x14ac:dyDescent="0.2">
      <c r="A14" s="4"/>
      <c r="B14" s="4"/>
      <c r="C14" s="4"/>
      <c r="E14" s="5"/>
      <c r="F14" s="15"/>
      <c r="G14" s="5"/>
    </row>
    <row r="15" spans="1:9" ht="10.5" hidden="1" customHeight="1" x14ac:dyDescent="0.2">
      <c r="A15" s="4"/>
      <c r="B15" s="4"/>
      <c r="C15" s="4"/>
      <c r="E15" s="5"/>
      <c r="F15" s="15"/>
      <c r="G15" s="5"/>
    </row>
    <row r="16" spans="1:9" ht="10.5" hidden="1" customHeight="1" x14ac:dyDescent="0.2">
      <c r="B16" s="71"/>
      <c r="C16" s="45"/>
      <c r="D16" s="45"/>
      <c r="E16" s="45"/>
      <c r="F16" s="45"/>
      <c r="G16" s="45"/>
    </row>
    <row r="17" spans="1:135" ht="32.25" customHeight="1" x14ac:dyDescent="0.2">
      <c r="A17" s="4"/>
      <c r="B17" s="4"/>
      <c r="C17" s="4"/>
      <c r="E17" s="5"/>
      <c r="F17" s="15"/>
      <c r="G17" s="5"/>
      <c r="H17" s="72" t="s">
        <v>254</v>
      </c>
      <c r="J17" s="81" t="s">
        <v>2</v>
      </c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99"/>
      <c r="Z17" s="99"/>
      <c r="AA17" s="81"/>
      <c r="AB17" s="81"/>
      <c r="AC17" s="81"/>
      <c r="AD17" s="81"/>
      <c r="AE17" s="81"/>
      <c r="AF17" s="81"/>
      <c r="AG17" s="81"/>
      <c r="AH17" s="96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3" t="s">
        <v>3</v>
      </c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4" t="s">
        <v>4</v>
      </c>
      <c r="BJ17" s="84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4"/>
      <c r="CF17" s="84"/>
      <c r="CG17" s="84"/>
      <c r="CH17" s="84"/>
      <c r="CI17" s="84"/>
      <c r="CJ17" s="84"/>
      <c r="CK17" s="84"/>
      <c r="CL17" s="84"/>
      <c r="CM17" s="84"/>
      <c r="CN17" s="84"/>
      <c r="CO17" s="84"/>
      <c r="CP17" s="84"/>
      <c r="CQ17" s="84"/>
      <c r="CR17" s="84"/>
      <c r="CS17" s="84"/>
      <c r="CT17" s="84"/>
      <c r="CU17" s="84"/>
      <c r="CV17" s="84"/>
      <c r="CW17" s="84"/>
      <c r="CX17" s="84"/>
      <c r="CY17" s="84"/>
      <c r="CZ17" s="84"/>
      <c r="DA17" s="84"/>
      <c r="DB17" s="84"/>
      <c r="DC17" s="84"/>
      <c r="DD17" s="84"/>
      <c r="DE17" s="84"/>
      <c r="DF17" s="84"/>
      <c r="DG17" s="84"/>
      <c r="DH17" s="84"/>
      <c r="DI17" s="84"/>
      <c r="DJ17" s="84"/>
      <c r="DK17" s="84"/>
      <c r="DL17" s="84"/>
      <c r="DM17" s="84"/>
      <c r="DN17" s="84"/>
      <c r="DO17" s="84"/>
      <c r="DP17" s="84"/>
      <c r="DQ17" s="84"/>
      <c r="DR17" s="84"/>
      <c r="DS17" s="84"/>
      <c r="DT17" s="84"/>
      <c r="DU17" s="84"/>
      <c r="DV17" s="84"/>
      <c r="DW17" s="84"/>
      <c r="DX17" s="84"/>
      <c r="DY17" s="84"/>
      <c r="DZ17" s="84"/>
      <c r="EA17" s="84"/>
      <c r="EB17" s="84"/>
      <c r="EC17" s="84"/>
    </row>
    <row r="18" spans="1:135" ht="22.5" x14ac:dyDescent="0.2">
      <c r="A18" s="25" t="s">
        <v>230</v>
      </c>
      <c r="B18" s="25" t="s">
        <v>213</v>
      </c>
      <c r="C18" s="26" t="s">
        <v>214</v>
      </c>
      <c r="D18" s="27" t="s">
        <v>84</v>
      </c>
      <c r="E18" s="27" t="s">
        <v>255</v>
      </c>
      <c r="F18" s="27" t="s">
        <v>216</v>
      </c>
      <c r="G18" s="27" t="s">
        <v>256</v>
      </c>
      <c r="H18" s="73"/>
      <c r="I18" s="27" t="s">
        <v>7</v>
      </c>
      <c r="J18" s="78" t="s">
        <v>88</v>
      </c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80"/>
      <c r="Y18" s="82"/>
      <c r="Z18" s="82"/>
      <c r="AA18" s="78" t="s">
        <v>89</v>
      </c>
      <c r="AB18" s="79"/>
      <c r="AC18" s="79"/>
      <c r="AD18" s="79"/>
      <c r="AE18" s="79"/>
      <c r="AF18" s="79"/>
      <c r="AG18" s="79"/>
      <c r="AH18" s="82"/>
      <c r="AI18" s="79"/>
      <c r="AJ18" s="79"/>
      <c r="AK18" s="79"/>
      <c r="AL18" s="80"/>
      <c r="AM18" s="78" t="s">
        <v>90</v>
      </c>
      <c r="AN18" s="79"/>
      <c r="AO18" s="79"/>
      <c r="AP18" s="79"/>
      <c r="AQ18" s="79"/>
      <c r="AR18" s="79"/>
      <c r="AS18" s="79"/>
      <c r="AT18" s="79"/>
      <c r="AU18" s="79"/>
      <c r="AV18" s="80"/>
      <c r="AW18" s="78" t="s">
        <v>88</v>
      </c>
      <c r="AX18" s="79"/>
      <c r="AY18" s="79"/>
      <c r="AZ18" s="79"/>
      <c r="BA18" s="79"/>
      <c r="BB18" s="80"/>
      <c r="BC18" s="82" t="s">
        <v>89</v>
      </c>
      <c r="BD18" s="82"/>
      <c r="BE18" s="82"/>
      <c r="BF18" s="82" t="s">
        <v>90</v>
      </c>
      <c r="BG18" s="82"/>
      <c r="BH18" s="82"/>
      <c r="BI18" s="78" t="s">
        <v>88</v>
      </c>
      <c r="BJ18" s="79"/>
      <c r="BK18" s="79"/>
      <c r="BL18" s="79"/>
      <c r="BM18" s="79"/>
      <c r="BN18" s="79"/>
      <c r="BO18" s="80"/>
      <c r="BP18" s="79"/>
      <c r="BQ18" s="79"/>
      <c r="BR18" s="79"/>
      <c r="BS18" s="80"/>
      <c r="BT18" s="79"/>
      <c r="BU18" s="80"/>
      <c r="BV18" s="79"/>
      <c r="BW18" s="79"/>
      <c r="BX18" s="79"/>
      <c r="BY18" s="80"/>
      <c r="BZ18" s="79"/>
      <c r="CA18" s="80"/>
      <c r="CB18" s="79"/>
      <c r="CC18" s="79"/>
      <c r="CD18" s="79"/>
      <c r="CE18" s="80"/>
      <c r="CF18" s="80"/>
      <c r="CG18" s="79"/>
      <c r="CH18" s="79"/>
      <c r="CI18" s="79"/>
      <c r="CJ18" s="79"/>
      <c r="CK18" s="79"/>
      <c r="CL18" s="79"/>
      <c r="CM18" s="80"/>
      <c r="CN18" s="79"/>
      <c r="CO18" s="79"/>
      <c r="CP18" s="79"/>
      <c r="CQ18" s="80"/>
      <c r="CR18" s="79"/>
      <c r="CS18" s="78" t="s">
        <v>89</v>
      </c>
      <c r="CT18" s="79"/>
      <c r="CU18" s="79"/>
      <c r="CV18" s="80"/>
      <c r="CW18" s="79"/>
      <c r="CX18" s="79"/>
      <c r="CY18" s="80"/>
      <c r="CZ18" s="79"/>
      <c r="DA18" s="79"/>
      <c r="DB18" s="80"/>
      <c r="DC18" s="79"/>
      <c r="DD18" s="79"/>
      <c r="DE18" s="80"/>
      <c r="DF18" s="79"/>
      <c r="DG18" s="79"/>
      <c r="DH18" s="80"/>
      <c r="DI18" s="79"/>
      <c r="DJ18" s="79"/>
      <c r="DK18" s="79"/>
      <c r="DL18" s="79"/>
      <c r="DM18" s="79"/>
      <c r="DN18" s="79"/>
      <c r="DO18" s="79"/>
      <c r="DP18" s="79"/>
      <c r="DQ18" s="80"/>
      <c r="DR18" s="79"/>
      <c r="DS18" s="79"/>
      <c r="DT18" s="80"/>
      <c r="DU18" s="79"/>
      <c r="DV18" s="79"/>
      <c r="DW18" s="82" t="s">
        <v>90</v>
      </c>
      <c r="DX18" s="82"/>
      <c r="DY18" s="82"/>
      <c r="DZ18" s="82" t="s">
        <v>91</v>
      </c>
      <c r="EA18" s="82"/>
      <c r="EB18" s="82"/>
      <c r="EC18" s="82"/>
      <c r="ED18" s="25" t="s">
        <v>11</v>
      </c>
      <c r="EE18" s="25" t="s">
        <v>11</v>
      </c>
    </row>
    <row r="19" spans="1:135" ht="15" customHeight="1" x14ac:dyDescent="0.2">
      <c r="A19" s="24">
        <v>2</v>
      </c>
      <c r="B19" s="22" t="s">
        <v>267</v>
      </c>
      <c r="C19" s="23" t="s">
        <v>372</v>
      </c>
      <c r="D19" s="62"/>
      <c r="E19" s="63"/>
      <c r="F19" s="64"/>
      <c r="G19" s="65"/>
      <c r="H19" s="30"/>
      <c r="I19" s="44" t="s">
        <v>7</v>
      </c>
      <c r="J19" s="74" t="s">
        <v>12</v>
      </c>
      <c r="K19" s="74" t="s">
        <v>13</v>
      </c>
      <c r="L19" s="74" t="s">
        <v>14</v>
      </c>
      <c r="M19" s="74" t="s">
        <v>15</v>
      </c>
      <c r="N19" s="74" t="s">
        <v>16</v>
      </c>
      <c r="O19" s="74" t="s">
        <v>17</v>
      </c>
      <c r="P19" s="74" t="s">
        <v>18</v>
      </c>
      <c r="Q19" s="74" t="s">
        <v>19</v>
      </c>
      <c r="R19" s="74" t="s">
        <v>20</v>
      </c>
      <c r="S19" s="74" t="s">
        <v>92</v>
      </c>
      <c r="T19" s="74" t="s">
        <v>21</v>
      </c>
      <c r="U19" s="74" t="s">
        <v>93</v>
      </c>
      <c r="V19" s="74" t="s">
        <v>94</v>
      </c>
      <c r="W19" s="74" t="s">
        <v>95</v>
      </c>
      <c r="X19" s="74" t="s">
        <v>96</v>
      </c>
      <c r="Y19" s="74" t="s">
        <v>97</v>
      </c>
      <c r="Z19" s="74" t="s">
        <v>98</v>
      </c>
      <c r="AA19" s="44" t="s">
        <v>99</v>
      </c>
      <c r="AB19" s="44" t="s">
        <v>100</v>
      </c>
      <c r="AC19" s="44" t="s">
        <v>101</v>
      </c>
      <c r="AD19" s="44" t="s">
        <v>102</v>
      </c>
      <c r="AE19" s="44" t="s">
        <v>103</v>
      </c>
      <c r="AF19" s="44" t="s">
        <v>104</v>
      </c>
      <c r="AG19" s="44" t="s">
        <v>105</v>
      </c>
      <c r="AH19" s="44" t="s">
        <v>257</v>
      </c>
      <c r="AI19" s="44" t="s">
        <v>107</v>
      </c>
      <c r="AJ19" s="44" t="s">
        <v>108</v>
      </c>
      <c r="AK19" s="44" t="s">
        <v>109</v>
      </c>
      <c r="AL19" s="44" t="s">
        <v>110</v>
      </c>
      <c r="AM19" s="74" t="s">
        <v>111</v>
      </c>
      <c r="AN19" s="74" t="s">
        <v>112</v>
      </c>
      <c r="AO19" s="74" t="s">
        <v>113</v>
      </c>
      <c r="AP19" s="74" t="s">
        <v>114</v>
      </c>
      <c r="AQ19" s="74" t="s">
        <v>115</v>
      </c>
      <c r="AR19" s="74" t="s">
        <v>116</v>
      </c>
      <c r="AS19" s="74" t="s">
        <v>117</v>
      </c>
      <c r="AT19" s="74" t="s">
        <v>118</v>
      </c>
      <c r="AU19" s="74" t="s">
        <v>119</v>
      </c>
      <c r="AV19" s="74" t="s">
        <v>120</v>
      </c>
      <c r="AW19" s="44" t="s">
        <v>121</v>
      </c>
      <c r="AX19" s="44" t="s">
        <v>122</v>
      </c>
      <c r="AY19" s="44" t="s">
        <v>123</v>
      </c>
      <c r="AZ19" s="44" t="s">
        <v>124</v>
      </c>
      <c r="BA19" s="44" t="s">
        <v>125</v>
      </c>
      <c r="BB19" s="44" t="s">
        <v>98</v>
      </c>
      <c r="BC19" s="74" t="s">
        <v>126</v>
      </c>
      <c r="BD19" s="74" t="s">
        <v>124</v>
      </c>
      <c r="BE19" s="74" t="s">
        <v>125</v>
      </c>
      <c r="BF19" s="44" t="s">
        <v>127</v>
      </c>
      <c r="BG19" s="44" t="s">
        <v>128</v>
      </c>
      <c r="BH19" s="44" t="s">
        <v>129</v>
      </c>
      <c r="BI19" s="74" t="s">
        <v>130</v>
      </c>
      <c r="BJ19" s="74" t="s">
        <v>131</v>
      </c>
      <c r="BK19" s="74" t="s">
        <v>132</v>
      </c>
      <c r="BL19" s="74" t="s">
        <v>133</v>
      </c>
      <c r="BM19" s="74" t="s">
        <v>134</v>
      </c>
      <c r="BN19" s="74" t="s">
        <v>135</v>
      </c>
      <c r="BO19" s="74" t="s">
        <v>136</v>
      </c>
      <c r="BP19" s="74" t="s">
        <v>137</v>
      </c>
      <c r="BQ19" s="74" t="s">
        <v>138</v>
      </c>
      <c r="BR19" s="74" t="s">
        <v>139</v>
      </c>
      <c r="BS19" s="74" t="s">
        <v>140</v>
      </c>
      <c r="BT19" s="74" t="s">
        <v>141</v>
      </c>
      <c r="BU19" s="74" t="s">
        <v>142</v>
      </c>
      <c r="BV19" s="74" t="s">
        <v>143</v>
      </c>
      <c r="BW19" s="74" t="s">
        <v>144</v>
      </c>
      <c r="BX19" s="74" t="s">
        <v>145</v>
      </c>
      <c r="BY19" s="74" t="s">
        <v>146</v>
      </c>
      <c r="BZ19" s="74" t="s">
        <v>147</v>
      </c>
      <c r="CA19" s="74" t="s">
        <v>148</v>
      </c>
      <c r="CB19" s="74" t="s">
        <v>149</v>
      </c>
      <c r="CC19" s="74" t="s">
        <v>150</v>
      </c>
      <c r="CD19" s="74" t="s">
        <v>151</v>
      </c>
      <c r="CE19" s="74" t="s">
        <v>152</v>
      </c>
      <c r="CF19" s="74" t="s">
        <v>153</v>
      </c>
      <c r="CG19" s="74" t="s">
        <v>154</v>
      </c>
      <c r="CH19" s="74" t="s">
        <v>155</v>
      </c>
      <c r="CI19" s="74" t="s">
        <v>156</v>
      </c>
      <c r="CJ19" s="74" t="s">
        <v>157</v>
      </c>
      <c r="CK19" s="74" t="s">
        <v>158</v>
      </c>
      <c r="CL19" s="74" t="s">
        <v>159</v>
      </c>
      <c r="CM19" s="74" t="s">
        <v>160</v>
      </c>
      <c r="CN19" s="74" t="s">
        <v>161</v>
      </c>
      <c r="CO19" s="74" t="s">
        <v>162</v>
      </c>
      <c r="CP19" s="74" t="s">
        <v>163</v>
      </c>
      <c r="CQ19" s="74" t="s">
        <v>164</v>
      </c>
      <c r="CR19" s="74" t="s">
        <v>165</v>
      </c>
      <c r="CS19" s="44" t="s">
        <v>131</v>
      </c>
      <c r="CT19" s="44" t="s">
        <v>166</v>
      </c>
      <c r="CU19" s="44" t="s">
        <v>136</v>
      </c>
      <c r="CV19" s="44" t="s">
        <v>138</v>
      </c>
      <c r="CW19" s="44" t="s">
        <v>167</v>
      </c>
      <c r="CX19" s="44" t="s">
        <v>168</v>
      </c>
      <c r="CY19" s="44" t="s">
        <v>169</v>
      </c>
      <c r="CZ19" s="44" t="s">
        <v>170</v>
      </c>
      <c r="DA19" s="44" t="s">
        <v>258</v>
      </c>
      <c r="DB19" s="44" t="s">
        <v>171</v>
      </c>
      <c r="DC19" s="44" t="s">
        <v>173</v>
      </c>
      <c r="DD19" s="44" t="s">
        <v>174</v>
      </c>
      <c r="DE19" s="44" t="s">
        <v>175</v>
      </c>
      <c r="DF19" s="44" t="s">
        <v>176</v>
      </c>
      <c r="DG19" s="44" t="s">
        <v>177</v>
      </c>
      <c r="DH19" s="44" t="s">
        <v>178</v>
      </c>
      <c r="DI19" s="44" t="s">
        <v>179</v>
      </c>
      <c r="DJ19" s="44" t="s">
        <v>180</v>
      </c>
      <c r="DK19" s="44" t="s">
        <v>259</v>
      </c>
      <c r="DL19" s="44" t="s">
        <v>258</v>
      </c>
      <c r="DM19" s="44" t="s">
        <v>260</v>
      </c>
      <c r="DN19" s="44" t="s">
        <v>261</v>
      </c>
      <c r="DO19" s="44" t="s">
        <v>258</v>
      </c>
      <c r="DP19" s="44" t="s">
        <v>262</v>
      </c>
      <c r="DQ19" s="44" t="s">
        <v>181</v>
      </c>
      <c r="DR19" s="44" t="s">
        <v>182</v>
      </c>
      <c r="DS19" s="44" t="s">
        <v>150</v>
      </c>
      <c r="DT19" s="44" t="s">
        <v>151</v>
      </c>
      <c r="DU19" s="44" t="s">
        <v>152</v>
      </c>
      <c r="DV19" s="44" t="s">
        <v>183</v>
      </c>
      <c r="DW19" s="74" t="s">
        <v>127</v>
      </c>
      <c r="DX19" s="74" t="s">
        <v>128</v>
      </c>
      <c r="DY19" s="74" t="s">
        <v>129</v>
      </c>
      <c r="DZ19" s="44" t="s">
        <v>184</v>
      </c>
      <c r="EA19" s="44" t="s">
        <v>185</v>
      </c>
      <c r="EB19" s="44" t="s">
        <v>186</v>
      </c>
      <c r="EC19" s="44" t="s">
        <v>187</v>
      </c>
      <c r="ED19" s="74" t="s">
        <v>80</v>
      </c>
      <c r="EE19" s="44" t="s">
        <v>80</v>
      </c>
    </row>
    <row r="20" spans="1:135" x14ac:dyDescent="0.2">
      <c r="A20" s="6">
        <v>3</v>
      </c>
      <c r="B20" s="18" t="s">
        <v>321</v>
      </c>
      <c r="C20" s="7" t="s">
        <v>373</v>
      </c>
      <c r="D20" s="66"/>
      <c r="E20" s="67" t="str">
        <f t="shared" ref="E20:E28" si="0">IF(SUM(I20:EE20)&lt;&gt;0,ROUNDUP(SUM(I20:EE20),0),"")</f>
        <v/>
      </c>
      <c r="F20" s="68"/>
      <c r="G20" s="69" t="str">
        <f t="shared" ref="G20:G28" si="1">IF(OR(E20="",F20=""),"",E20*F20)</f>
        <v/>
      </c>
      <c r="H20" s="59"/>
      <c r="I20" s="70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0"/>
      <c r="AX20" s="70"/>
      <c r="AY20" s="70"/>
      <c r="AZ20" s="70"/>
      <c r="BA20" s="70"/>
      <c r="BB20" s="70"/>
      <c r="BC20" s="75"/>
      <c r="BD20" s="75"/>
      <c r="BE20" s="75"/>
      <c r="BF20" s="70"/>
      <c r="BG20" s="70"/>
      <c r="BH20" s="70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0"/>
      <c r="CT20" s="70"/>
      <c r="CU20" s="70"/>
      <c r="CV20" s="70"/>
      <c r="CW20" s="70"/>
      <c r="CX20" s="70"/>
      <c r="CY20" s="70"/>
      <c r="CZ20" s="70"/>
      <c r="DA20" s="70"/>
      <c r="DB20" s="70"/>
      <c r="DC20" s="70"/>
      <c r="DD20" s="70"/>
      <c r="DE20" s="70"/>
      <c r="DF20" s="70"/>
      <c r="DG20" s="70"/>
      <c r="DH20" s="70"/>
      <c r="DI20" s="70"/>
      <c r="DJ20" s="70"/>
      <c r="DK20" s="70"/>
      <c r="DL20" s="70"/>
      <c r="DM20" s="70"/>
      <c r="DN20" s="70"/>
      <c r="DO20" s="70"/>
      <c r="DP20" s="70"/>
      <c r="DQ20" s="70"/>
      <c r="DR20" s="70"/>
      <c r="DS20" s="70"/>
      <c r="DT20" s="70"/>
      <c r="DU20" s="70"/>
      <c r="DV20" s="70"/>
      <c r="DW20" s="75"/>
      <c r="DX20" s="75"/>
      <c r="DY20" s="75"/>
      <c r="DZ20" s="70"/>
      <c r="EA20" s="70"/>
      <c r="EB20" s="70"/>
      <c r="EC20" s="70"/>
      <c r="ED20" s="75"/>
      <c r="EE20" s="70"/>
    </row>
    <row r="21" spans="1:135" x14ac:dyDescent="0.2">
      <c r="A21" s="8">
        <v>4</v>
      </c>
      <c r="B21" s="9" t="s">
        <v>323</v>
      </c>
      <c r="C21" s="9" t="s">
        <v>374</v>
      </c>
      <c r="D21" s="8" t="s">
        <v>84</v>
      </c>
      <c r="E21" s="28">
        <f t="shared" si="0"/>
        <v>3</v>
      </c>
      <c r="F21" s="50"/>
      <c r="G21" s="49" t="str">
        <f t="shared" si="1"/>
        <v/>
      </c>
      <c r="H21" s="59"/>
      <c r="I21" s="32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>
        <v>3</v>
      </c>
      <c r="U21" s="76"/>
      <c r="V21" s="76"/>
      <c r="W21" s="76"/>
      <c r="X21" s="76"/>
      <c r="Y21" s="76"/>
      <c r="Z21" s="76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32"/>
      <c r="AX21" s="32"/>
      <c r="AY21" s="32"/>
      <c r="AZ21" s="32"/>
      <c r="BA21" s="32"/>
      <c r="BB21" s="32"/>
      <c r="BC21" s="76"/>
      <c r="BD21" s="76"/>
      <c r="BE21" s="76"/>
      <c r="BF21" s="32"/>
      <c r="BG21" s="32"/>
      <c r="BH21" s="32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76"/>
      <c r="DX21" s="76"/>
      <c r="DY21" s="76"/>
      <c r="DZ21" s="32"/>
      <c r="EA21" s="32"/>
      <c r="EB21" s="32"/>
      <c r="EC21" s="32"/>
      <c r="ED21" s="76"/>
      <c r="EE21" s="32"/>
    </row>
    <row r="22" spans="1:135" x14ac:dyDescent="0.2">
      <c r="A22" s="8">
        <v>4</v>
      </c>
      <c r="B22" s="9" t="s">
        <v>375</v>
      </c>
      <c r="C22" s="9" t="s">
        <v>376</v>
      </c>
      <c r="D22" s="8"/>
      <c r="E22" s="28" t="str">
        <f t="shared" si="0"/>
        <v/>
      </c>
      <c r="F22" s="50"/>
      <c r="G22" s="49" t="str">
        <f t="shared" si="1"/>
        <v/>
      </c>
      <c r="H22" s="59"/>
      <c r="I22" s="32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32"/>
      <c r="AX22" s="32"/>
      <c r="AY22" s="32"/>
      <c r="AZ22" s="32"/>
      <c r="BA22" s="32"/>
      <c r="BB22" s="32"/>
      <c r="BC22" s="76"/>
      <c r="BD22" s="76"/>
      <c r="BE22" s="76"/>
      <c r="BF22" s="32"/>
      <c r="BG22" s="32"/>
      <c r="BH22" s="32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76"/>
      <c r="DX22" s="76"/>
      <c r="DY22" s="76"/>
      <c r="DZ22" s="32"/>
      <c r="EA22" s="32"/>
      <c r="EB22" s="32"/>
      <c r="EC22" s="32"/>
      <c r="ED22" s="76"/>
      <c r="EE22" s="32"/>
    </row>
    <row r="23" spans="1:135" x14ac:dyDescent="0.2">
      <c r="A23" s="10"/>
      <c r="B23" s="19"/>
      <c r="C23" s="11" t="s">
        <v>377</v>
      </c>
      <c r="D23" s="10" t="s">
        <v>84</v>
      </c>
      <c r="E23" s="29">
        <f t="shared" si="0"/>
        <v>3</v>
      </c>
      <c r="F23" s="51"/>
      <c r="G23" s="52" t="str">
        <f t="shared" si="1"/>
        <v/>
      </c>
      <c r="H23" s="59"/>
      <c r="I23" s="61"/>
      <c r="J23" s="77"/>
      <c r="K23" s="77"/>
      <c r="L23" s="77">
        <v>3</v>
      </c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61"/>
      <c r="AX23" s="61"/>
      <c r="AY23" s="61"/>
      <c r="AZ23" s="61"/>
      <c r="BA23" s="61"/>
      <c r="BB23" s="61"/>
      <c r="BC23" s="77"/>
      <c r="BD23" s="77"/>
      <c r="BE23" s="77"/>
      <c r="BF23" s="61"/>
      <c r="BG23" s="61"/>
      <c r="BH23" s="61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61"/>
      <c r="CT23" s="61"/>
      <c r="CU23" s="61"/>
      <c r="CV23" s="61"/>
      <c r="CW23" s="61"/>
      <c r="CX23" s="61"/>
      <c r="CY23" s="61"/>
      <c r="CZ23" s="61"/>
      <c r="DA23" s="61"/>
      <c r="DB23" s="61"/>
      <c r="DC23" s="61"/>
      <c r="DD23" s="61"/>
      <c r="DE23" s="61"/>
      <c r="DF23" s="61"/>
      <c r="DG23" s="61"/>
      <c r="DH23" s="61"/>
      <c r="DI23" s="61"/>
      <c r="DJ23" s="61"/>
      <c r="DK23" s="61"/>
      <c r="DL23" s="61"/>
      <c r="DM23" s="61"/>
      <c r="DN23" s="61"/>
      <c r="DO23" s="61"/>
      <c r="DP23" s="61"/>
      <c r="DQ23" s="61"/>
      <c r="DR23" s="61"/>
      <c r="DS23" s="61"/>
      <c r="DT23" s="61"/>
      <c r="DU23" s="61"/>
      <c r="DV23" s="61"/>
      <c r="DW23" s="77"/>
      <c r="DX23" s="77"/>
      <c r="DY23" s="77"/>
      <c r="DZ23" s="61"/>
      <c r="EA23" s="61"/>
      <c r="EB23" s="61"/>
      <c r="EC23" s="61"/>
      <c r="ED23" s="77"/>
      <c r="EE23" s="61"/>
    </row>
    <row r="24" spans="1:135" x14ac:dyDescent="0.2">
      <c r="A24" s="10"/>
      <c r="B24" s="19"/>
      <c r="C24" s="11" t="s">
        <v>378</v>
      </c>
      <c r="D24" s="10" t="s">
        <v>84</v>
      </c>
      <c r="E24" s="29">
        <f t="shared" si="0"/>
        <v>2</v>
      </c>
      <c r="F24" s="51"/>
      <c r="G24" s="52" t="str">
        <f t="shared" si="1"/>
        <v/>
      </c>
      <c r="H24" s="59"/>
      <c r="I24" s="61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61">
        <v>2</v>
      </c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61"/>
      <c r="AX24" s="61"/>
      <c r="AY24" s="61"/>
      <c r="AZ24" s="61"/>
      <c r="BA24" s="61"/>
      <c r="BB24" s="61"/>
      <c r="BC24" s="77"/>
      <c r="BD24" s="77"/>
      <c r="BE24" s="77"/>
      <c r="BF24" s="61"/>
      <c r="BG24" s="61"/>
      <c r="BH24" s="61"/>
      <c r="BI24" s="77"/>
      <c r="BJ24" s="77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  <c r="BX24" s="77"/>
      <c r="BY24" s="77"/>
      <c r="BZ24" s="77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  <c r="CO24" s="77"/>
      <c r="CP24" s="77"/>
      <c r="CQ24" s="77"/>
      <c r="CR24" s="77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  <c r="DK24" s="61"/>
      <c r="DL24" s="61"/>
      <c r="DM24" s="61"/>
      <c r="DN24" s="61"/>
      <c r="DO24" s="61"/>
      <c r="DP24" s="61"/>
      <c r="DQ24" s="61"/>
      <c r="DR24" s="61"/>
      <c r="DS24" s="61"/>
      <c r="DT24" s="61"/>
      <c r="DU24" s="61"/>
      <c r="DV24" s="61"/>
      <c r="DW24" s="77"/>
      <c r="DX24" s="77"/>
      <c r="DY24" s="77"/>
      <c r="DZ24" s="61"/>
      <c r="EA24" s="61"/>
      <c r="EB24" s="61"/>
      <c r="EC24" s="61"/>
      <c r="ED24" s="77"/>
      <c r="EE24" s="61"/>
    </row>
    <row r="25" spans="1:135" x14ac:dyDescent="0.2">
      <c r="A25" s="8">
        <v>4</v>
      </c>
      <c r="B25" s="9" t="s">
        <v>379</v>
      </c>
      <c r="C25" s="9" t="s">
        <v>380</v>
      </c>
      <c r="D25" s="8" t="s">
        <v>84</v>
      </c>
      <c r="E25" s="28">
        <f t="shared" si="0"/>
        <v>2</v>
      </c>
      <c r="F25" s="50"/>
      <c r="G25" s="49" t="str">
        <f t="shared" si="1"/>
        <v/>
      </c>
      <c r="H25" s="59"/>
      <c r="I25" s="32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76"/>
      <c r="AN25" s="76"/>
      <c r="AO25" s="76"/>
      <c r="AP25" s="76"/>
      <c r="AQ25" s="76"/>
      <c r="AR25" s="76">
        <v>1</v>
      </c>
      <c r="AS25" s="76"/>
      <c r="AT25" s="76"/>
      <c r="AU25" s="76">
        <v>1</v>
      </c>
      <c r="AV25" s="76"/>
      <c r="AW25" s="32"/>
      <c r="AX25" s="32"/>
      <c r="AY25" s="32"/>
      <c r="AZ25" s="32"/>
      <c r="BA25" s="32"/>
      <c r="BB25" s="32"/>
      <c r="BC25" s="76"/>
      <c r="BD25" s="76"/>
      <c r="BE25" s="76"/>
      <c r="BF25" s="32"/>
      <c r="BG25" s="32"/>
      <c r="BH25" s="32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76"/>
      <c r="DX25" s="76"/>
      <c r="DY25" s="76"/>
      <c r="DZ25" s="32"/>
      <c r="EA25" s="32"/>
      <c r="EB25" s="32"/>
      <c r="EC25" s="32"/>
      <c r="ED25" s="76"/>
      <c r="EE25" s="32"/>
    </row>
    <row r="26" spans="1:135" x14ac:dyDescent="0.2">
      <c r="A26" s="6">
        <v>3</v>
      </c>
      <c r="B26" s="18" t="s">
        <v>325</v>
      </c>
      <c r="C26" s="7" t="s">
        <v>369</v>
      </c>
      <c r="D26" s="66"/>
      <c r="E26" s="67" t="str">
        <f t="shared" si="0"/>
        <v/>
      </c>
      <c r="F26" s="68"/>
      <c r="G26" s="69" t="str">
        <f t="shared" si="1"/>
        <v/>
      </c>
      <c r="H26" s="59"/>
      <c r="I26" s="70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0"/>
      <c r="AX26" s="70"/>
      <c r="AY26" s="70"/>
      <c r="AZ26" s="70"/>
      <c r="BA26" s="70"/>
      <c r="BB26" s="70"/>
      <c r="BC26" s="75"/>
      <c r="BD26" s="75"/>
      <c r="BE26" s="75"/>
      <c r="BF26" s="70"/>
      <c r="BG26" s="70"/>
      <c r="BH26" s="70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5"/>
      <c r="CO26" s="75"/>
      <c r="CP26" s="75"/>
      <c r="CQ26" s="75"/>
      <c r="CR26" s="75"/>
      <c r="CS26" s="70"/>
      <c r="CT26" s="70"/>
      <c r="CU26" s="70"/>
      <c r="CV26" s="70"/>
      <c r="CW26" s="70"/>
      <c r="CX26" s="70"/>
      <c r="CY26" s="70"/>
      <c r="CZ26" s="70"/>
      <c r="DA26" s="70"/>
      <c r="DB26" s="70"/>
      <c r="DC26" s="70"/>
      <c r="DD26" s="70"/>
      <c r="DE26" s="70"/>
      <c r="DF26" s="70"/>
      <c r="DG26" s="70"/>
      <c r="DH26" s="70"/>
      <c r="DI26" s="70"/>
      <c r="DJ26" s="70"/>
      <c r="DK26" s="70"/>
      <c r="DL26" s="70"/>
      <c r="DM26" s="70"/>
      <c r="DN26" s="70"/>
      <c r="DO26" s="70"/>
      <c r="DP26" s="70"/>
      <c r="DQ26" s="70"/>
      <c r="DR26" s="70"/>
      <c r="DS26" s="70"/>
      <c r="DT26" s="70"/>
      <c r="DU26" s="70"/>
      <c r="DV26" s="70"/>
      <c r="DW26" s="75"/>
      <c r="DX26" s="75"/>
      <c r="DY26" s="75"/>
      <c r="DZ26" s="70"/>
      <c r="EA26" s="70"/>
      <c r="EB26" s="70"/>
      <c r="EC26" s="70"/>
      <c r="ED26" s="75"/>
      <c r="EE26" s="70"/>
    </row>
    <row r="27" spans="1:135" x14ac:dyDescent="0.2">
      <c r="A27" s="8">
        <v>4</v>
      </c>
      <c r="B27" s="9" t="s">
        <v>198</v>
      </c>
      <c r="C27" s="9" t="s">
        <v>370</v>
      </c>
      <c r="D27" s="8"/>
      <c r="E27" s="28" t="str">
        <f t="shared" si="0"/>
        <v/>
      </c>
      <c r="F27" s="50"/>
      <c r="G27" s="49" t="str">
        <f t="shared" si="1"/>
        <v/>
      </c>
      <c r="H27" s="59"/>
      <c r="I27" s="32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32"/>
      <c r="AX27" s="32"/>
      <c r="AY27" s="32"/>
      <c r="AZ27" s="32"/>
      <c r="BA27" s="32"/>
      <c r="BB27" s="32"/>
      <c r="BC27" s="76"/>
      <c r="BD27" s="76"/>
      <c r="BE27" s="76"/>
      <c r="BF27" s="32"/>
      <c r="BG27" s="32"/>
      <c r="BH27" s="32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76"/>
      <c r="DX27" s="76"/>
      <c r="DY27" s="76"/>
      <c r="DZ27" s="32"/>
      <c r="EA27" s="32"/>
      <c r="EB27" s="32"/>
      <c r="EC27" s="32"/>
      <c r="ED27" s="76"/>
      <c r="EE27" s="32"/>
    </row>
    <row r="28" spans="1:135" x14ac:dyDescent="0.2">
      <c r="A28" s="10"/>
      <c r="B28" s="19"/>
      <c r="C28" s="11" t="s">
        <v>371</v>
      </c>
      <c r="D28" s="10"/>
      <c r="E28" s="29" t="str">
        <f t="shared" si="0"/>
        <v/>
      </c>
      <c r="F28" s="51"/>
      <c r="G28" s="52" t="str">
        <f t="shared" si="1"/>
        <v/>
      </c>
      <c r="H28" s="59"/>
      <c r="I28" s="61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61"/>
      <c r="AX28" s="61"/>
      <c r="AY28" s="61"/>
      <c r="AZ28" s="61"/>
      <c r="BA28" s="61"/>
      <c r="BB28" s="61"/>
      <c r="BC28" s="77"/>
      <c r="BD28" s="77"/>
      <c r="BE28" s="77"/>
      <c r="BF28" s="61"/>
      <c r="BG28" s="61"/>
      <c r="BH28" s="61"/>
      <c r="BI28" s="77"/>
      <c r="BJ28" s="77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1"/>
      <c r="DH28" s="61"/>
      <c r="DI28" s="61"/>
      <c r="DJ28" s="61"/>
      <c r="DK28" s="61"/>
      <c r="DL28" s="61"/>
      <c r="DM28" s="61"/>
      <c r="DN28" s="61"/>
      <c r="DO28" s="61"/>
      <c r="DP28" s="61"/>
      <c r="DQ28" s="61"/>
      <c r="DR28" s="61"/>
      <c r="DS28" s="61"/>
      <c r="DT28" s="61"/>
      <c r="DU28" s="61"/>
      <c r="DV28" s="61"/>
      <c r="DW28" s="77"/>
      <c r="DX28" s="77"/>
      <c r="DY28" s="77"/>
      <c r="DZ28" s="61"/>
      <c r="EA28" s="61"/>
      <c r="EB28" s="61"/>
      <c r="EC28" s="61"/>
      <c r="ED28" s="77"/>
      <c r="EE28" s="61"/>
    </row>
    <row r="29" spans="1:135" x14ac:dyDescent="0.2">
      <c r="A29" s="33"/>
      <c r="B29" s="33"/>
      <c r="C29" s="34"/>
      <c r="D29" s="33"/>
      <c r="E29" s="33"/>
      <c r="F29" s="35"/>
      <c r="G29" s="36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</row>
    <row r="30" spans="1:135" ht="11.25" customHeight="1" x14ac:dyDescent="0.2">
      <c r="E30" s="41" t="s">
        <v>220</v>
      </c>
      <c r="F30" s="40"/>
      <c r="G30" s="43" t="s">
        <v>221</v>
      </c>
      <c r="H30" s="60"/>
    </row>
    <row r="31" spans="1:135" x14ac:dyDescent="0.2">
      <c r="A31" s="13"/>
      <c r="B31" s="13"/>
      <c r="E31" s="38" t="s">
        <v>212</v>
      </c>
      <c r="F31" s="39"/>
      <c r="G31" s="31">
        <f>SUM(G19:G29)</f>
        <v>0</v>
      </c>
      <c r="H31" s="60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</row>
  </sheetData>
  <pageMargins left="0.43307086614173229" right="0.43307086614173229" top="0.43307086614173229" bottom="0.43307086614173229" header="0.31496062992125984" footer="0.31496062992125984"/>
  <pageSetup paperSize="9" scale="9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785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17</xdr:row>
                    <xdr:rowOff>19050</xdr:rowOff>
                  </from>
                  <to>
                    <xdr:col>0</xdr:col>
                    <xdr:colOff>238125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86" r:id="rId5" name="Button 2">
              <controlPr defaultSize="0" print="0" autoFill="0" autoPict="0" macro="[0]!Figer_une_DPGF">
                <anchor moveWithCells="1" sizeWithCells="1">
                  <from>
                    <xdr:col>8</xdr:col>
                    <xdr:colOff>0</xdr:colOff>
                    <xdr:row>14</xdr:row>
                    <xdr:rowOff>28575</xdr:rowOff>
                  </from>
                  <to>
                    <xdr:col>9</xdr:col>
                    <xdr:colOff>0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87" r:id="rId6" name="Button 3">
              <controlPr defaultSize="0" print="0" autoFill="0" autoPict="0" macro="[0]!Générer_un_fichier_ACT">
                <anchor moveWithCells="1" sizeWithCells="1">
                  <from>
                    <xdr:col>9</xdr:col>
                    <xdr:colOff>66675</xdr:colOff>
                    <xdr:row>14</xdr:row>
                    <xdr:rowOff>28575</xdr:rowOff>
                  </from>
                  <to>
                    <xdr:col>10</xdr:col>
                    <xdr:colOff>66675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88" r:id="rId7" name="Button 4">
              <controlPr defaultSize="0" print="0" autoFill="0" autoPict="0" macro="[0]!Mise_en_forme_des_lignes">
                <anchor moveWithCells="1" sizeWithCells="1">
                  <from>
                    <xdr:col>8</xdr:col>
                    <xdr:colOff>19050</xdr:colOff>
                    <xdr:row>11</xdr:row>
                    <xdr:rowOff>76200</xdr:rowOff>
                  </from>
                  <to>
                    <xdr:col>10</xdr:col>
                    <xdr:colOff>66675</xdr:colOff>
                    <xdr:row>13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89" r:id="rId8" name="Button 5">
              <controlPr defaultSize="0" print="0" autoFill="0" autoPict="0" macro="[0]!Colonnes_TVA_TTC">
                <anchor moveWithCells="1" sizeWithCells="1">
                  <from>
                    <xdr:col>8</xdr:col>
                    <xdr:colOff>28575</xdr:colOff>
                    <xdr:row>8</xdr:row>
                    <xdr:rowOff>38100</xdr:rowOff>
                  </from>
                  <to>
                    <xdr:col>10</xdr:col>
                    <xdr:colOff>76200</xdr:colOff>
                    <xdr:row>10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90" r:id="rId9" name="Button 6">
              <controlPr defaultSize="0" print="0" autoFill="0" autoPict="0" macro="[0]!Colonne_Quantités_entreprise">
                <anchor moveWithCells="1" sizeWithCells="1">
                  <from>
                    <xdr:col>8</xdr:col>
                    <xdr:colOff>47625</xdr:colOff>
                    <xdr:row>5</xdr:row>
                    <xdr:rowOff>66675</xdr:rowOff>
                  </from>
                  <to>
                    <xdr:col>10</xdr:col>
                    <xdr:colOff>95250</xdr:colOff>
                    <xdr:row>7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9B4E7-5E58-43F3-99FB-CBD3DDADD4D6}">
  <sheetPr codeName="Feuil38">
    <tabColor theme="9" tint="0.59999389629810485"/>
    <pageSetUpPr fitToPage="1"/>
  </sheetPr>
  <dimension ref="A1:EE28"/>
  <sheetViews>
    <sheetView topLeftCell="A17" zoomScale="130" zoomScaleNormal="130" workbookViewId="0">
      <pane xSplit="7" ySplit="3" topLeftCell="H20" activePane="bottomRight" state="frozen"/>
      <selection pane="topRight" activeCell="DN28" sqref="DN28"/>
      <selection pane="bottomLeft" activeCell="DN28" sqref="DN28"/>
      <selection pane="bottomRight" activeCell="A10" sqref="A10"/>
    </sheetView>
  </sheetViews>
  <sheetFormatPr baseColWidth="10" defaultColWidth="11" defaultRowHeight="11.25" x14ac:dyDescent="0.2"/>
  <cols>
    <col min="1" max="1" width="3.75" style="1" customWidth="1"/>
    <col min="2" max="2" width="8" style="1" customWidth="1"/>
    <col min="3" max="3" width="47.25" style="1" customWidth="1"/>
    <col min="4" max="4" width="4.75" style="1" customWidth="1"/>
    <col min="5" max="5" width="7.5" style="1" customWidth="1"/>
    <col min="6" max="6" width="10.5" style="1" customWidth="1"/>
    <col min="7" max="7" width="10.75" style="17" customWidth="1"/>
    <col min="8" max="8" width="15.875" style="1" customWidth="1"/>
    <col min="9" max="50" width="10.75" style="1" customWidth="1"/>
    <col min="51" max="51" width="12.25" style="1" customWidth="1"/>
    <col min="52" max="52" width="11.875" style="1" bestFit="1" customWidth="1"/>
    <col min="53" max="55" width="10.75" style="1" customWidth="1"/>
    <col min="56" max="56" width="11.875" style="1" bestFit="1" customWidth="1"/>
    <col min="57" max="63" width="10.75" style="1" customWidth="1"/>
    <col min="64" max="64" width="13.625" style="1" bestFit="1" customWidth="1"/>
    <col min="65" max="65" width="10.75" style="1" bestFit="1" customWidth="1"/>
    <col min="66" max="66" width="12" style="1" bestFit="1" customWidth="1"/>
    <col min="67" max="67" width="13.875" style="1" bestFit="1" customWidth="1"/>
    <col min="68" max="68" width="15.25" style="1" bestFit="1" customWidth="1"/>
    <col min="69" max="69" width="12.125" style="1" bestFit="1" customWidth="1"/>
    <col min="70" max="73" width="10.75" style="1" customWidth="1"/>
    <col min="74" max="74" width="12.25" style="1" bestFit="1" customWidth="1"/>
    <col min="75" max="98" width="10.75" style="1" customWidth="1"/>
    <col min="99" max="99" width="13.875" style="1" bestFit="1" customWidth="1"/>
    <col min="100" max="100" width="12.125" style="1" bestFit="1" customWidth="1"/>
    <col min="101" max="106" width="10.75" style="1" customWidth="1"/>
    <col min="107" max="107" width="11.5" style="1" bestFit="1" customWidth="1"/>
    <col min="108" max="108" width="10.75" style="1" customWidth="1"/>
    <col min="109" max="109" width="11.25" style="1" bestFit="1" customWidth="1"/>
    <col min="110" max="114" width="10.75" style="1" customWidth="1"/>
    <col min="115" max="115" width="13" style="1" customWidth="1"/>
    <col min="116" max="116" width="10.75" style="1" customWidth="1"/>
    <col min="117" max="118" width="13" style="1" customWidth="1"/>
    <col min="119" max="119" width="10.75" style="1" customWidth="1"/>
    <col min="120" max="120" width="13" style="1" customWidth="1"/>
    <col min="121" max="121" width="11.375" style="1" bestFit="1" customWidth="1"/>
    <col min="122" max="153" width="10.75" style="1" customWidth="1"/>
    <col min="154" max="302" width="11" style="1"/>
    <col min="303" max="303" width="13.375" style="1" customWidth="1"/>
    <col min="304" max="304" width="11.625" style="1" customWidth="1"/>
    <col min="305" max="305" width="33.75" style="1" customWidth="1"/>
    <col min="306" max="306" width="7" style="1" customWidth="1"/>
    <col min="307" max="307" width="7.875" style="1" customWidth="1"/>
    <col min="308" max="308" width="10.875" style="1" customWidth="1"/>
    <col min="309" max="309" width="12.75" style="1" customWidth="1"/>
    <col min="310" max="558" width="11" style="1"/>
    <col min="559" max="559" width="13.375" style="1" customWidth="1"/>
    <col min="560" max="560" width="11.625" style="1" customWidth="1"/>
    <col min="561" max="561" width="33.75" style="1" customWidth="1"/>
    <col min="562" max="562" width="7" style="1" customWidth="1"/>
    <col min="563" max="563" width="7.875" style="1" customWidth="1"/>
    <col min="564" max="564" width="10.875" style="1" customWidth="1"/>
    <col min="565" max="565" width="12.75" style="1" customWidth="1"/>
    <col min="566" max="814" width="11" style="1"/>
    <col min="815" max="815" width="13.375" style="1" customWidth="1"/>
    <col min="816" max="816" width="11.625" style="1" customWidth="1"/>
    <col min="817" max="817" width="33.75" style="1" customWidth="1"/>
    <col min="818" max="818" width="7" style="1" customWidth="1"/>
    <col min="819" max="819" width="7.875" style="1" customWidth="1"/>
    <col min="820" max="820" width="10.875" style="1" customWidth="1"/>
    <col min="821" max="821" width="12.75" style="1" customWidth="1"/>
    <col min="822" max="1070" width="11" style="1"/>
    <col min="1071" max="1071" width="13.375" style="1" customWidth="1"/>
    <col min="1072" max="1072" width="11.625" style="1" customWidth="1"/>
    <col min="1073" max="1073" width="33.75" style="1" customWidth="1"/>
    <col min="1074" max="1074" width="7" style="1" customWidth="1"/>
    <col min="1075" max="1075" width="7.875" style="1" customWidth="1"/>
    <col min="1076" max="1076" width="10.875" style="1" customWidth="1"/>
    <col min="1077" max="1077" width="12.75" style="1" customWidth="1"/>
    <col min="1078" max="1326" width="11" style="1"/>
    <col min="1327" max="1327" width="13.375" style="1" customWidth="1"/>
    <col min="1328" max="1328" width="11.625" style="1" customWidth="1"/>
    <col min="1329" max="1329" width="33.75" style="1" customWidth="1"/>
    <col min="1330" max="1330" width="7" style="1" customWidth="1"/>
    <col min="1331" max="1331" width="7.875" style="1" customWidth="1"/>
    <col min="1332" max="1332" width="10.875" style="1" customWidth="1"/>
    <col min="1333" max="1333" width="12.75" style="1" customWidth="1"/>
    <col min="1334" max="1582" width="11" style="1"/>
    <col min="1583" max="1583" width="13.375" style="1" customWidth="1"/>
    <col min="1584" max="1584" width="11.625" style="1" customWidth="1"/>
    <col min="1585" max="1585" width="33.75" style="1" customWidth="1"/>
    <col min="1586" max="1586" width="7" style="1" customWidth="1"/>
    <col min="1587" max="1587" width="7.875" style="1" customWidth="1"/>
    <col min="1588" max="1588" width="10.875" style="1" customWidth="1"/>
    <col min="1589" max="1589" width="12.75" style="1" customWidth="1"/>
    <col min="1590" max="1838" width="11" style="1"/>
    <col min="1839" max="1839" width="13.375" style="1" customWidth="1"/>
    <col min="1840" max="1840" width="11.625" style="1" customWidth="1"/>
    <col min="1841" max="1841" width="33.75" style="1" customWidth="1"/>
    <col min="1842" max="1842" width="7" style="1" customWidth="1"/>
    <col min="1843" max="1843" width="7.875" style="1" customWidth="1"/>
    <col min="1844" max="1844" width="10.875" style="1" customWidth="1"/>
    <col min="1845" max="1845" width="12.75" style="1" customWidth="1"/>
    <col min="1846" max="2094" width="11" style="1"/>
    <col min="2095" max="2095" width="13.375" style="1" customWidth="1"/>
    <col min="2096" max="2096" width="11.625" style="1" customWidth="1"/>
    <col min="2097" max="2097" width="33.75" style="1" customWidth="1"/>
    <col min="2098" max="2098" width="7" style="1" customWidth="1"/>
    <col min="2099" max="2099" width="7.875" style="1" customWidth="1"/>
    <col min="2100" max="2100" width="10.875" style="1" customWidth="1"/>
    <col min="2101" max="2101" width="12.75" style="1" customWidth="1"/>
    <col min="2102" max="2350" width="11" style="1"/>
    <col min="2351" max="2351" width="13.375" style="1" customWidth="1"/>
    <col min="2352" max="2352" width="11.625" style="1" customWidth="1"/>
    <col min="2353" max="2353" width="33.75" style="1" customWidth="1"/>
    <col min="2354" max="2354" width="7" style="1" customWidth="1"/>
    <col min="2355" max="2355" width="7.875" style="1" customWidth="1"/>
    <col min="2356" max="2356" width="10.875" style="1" customWidth="1"/>
    <col min="2357" max="2357" width="12.75" style="1" customWidth="1"/>
    <col min="2358" max="2606" width="11" style="1"/>
    <col min="2607" max="2607" width="13.375" style="1" customWidth="1"/>
    <col min="2608" max="2608" width="11.625" style="1" customWidth="1"/>
    <col min="2609" max="2609" width="33.75" style="1" customWidth="1"/>
    <col min="2610" max="2610" width="7" style="1" customWidth="1"/>
    <col min="2611" max="2611" width="7.875" style="1" customWidth="1"/>
    <col min="2612" max="2612" width="10.875" style="1" customWidth="1"/>
    <col min="2613" max="2613" width="12.75" style="1" customWidth="1"/>
    <col min="2614" max="2862" width="11" style="1"/>
    <col min="2863" max="2863" width="13.375" style="1" customWidth="1"/>
    <col min="2864" max="2864" width="11.625" style="1" customWidth="1"/>
    <col min="2865" max="2865" width="33.75" style="1" customWidth="1"/>
    <col min="2866" max="2866" width="7" style="1" customWidth="1"/>
    <col min="2867" max="2867" width="7.875" style="1" customWidth="1"/>
    <col min="2868" max="2868" width="10.875" style="1" customWidth="1"/>
    <col min="2869" max="2869" width="12.75" style="1" customWidth="1"/>
    <col min="2870" max="3118" width="11" style="1"/>
    <col min="3119" max="3119" width="13.375" style="1" customWidth="1"/>
    <col min="3120" max="3120" width="11.625" style="1" customWidth="1"/>
    <col min="3121" max="3121" width="33.75" style="1" customWidth="1"/>
    <col min="3122" max="3122" width="7" style="1" customWidth="1"/>
    <col min="3123" max="3123" width="7.875" style="1" customWidth="1"/>
    <col min="3124" max="3124" width="10.875" style="1" customWidth="1"/>
    <col min="3125" max="3125" width="12.75" style="1" customWidth="1"/>
    <col min="3126" max="3374" width="11" style="1"/>
    <col min="3375" max="3375" width="13.375" style="1" customWidth="1"/>
    <col min="3376" max="3376" width="11.625" style="1" customWidth="1"/>
    <col min="3377" max="3377" width="33.75" style="1" customWidth="1"/>
    <col min="3378" max="3378" width="7" style="1" customWidth="1"/>
    <col min="3379" max="3379" width="7.875" style="1" customWidth="1"/>
    <col min="3380" max="3380" width="10.875" style="1" customWidth="1"/>
    <col min="3381" max="3381" width="12.75" style="1" customWidth="1"/>
    <col min="3382" max="3630" width="11" style="1"/>
    <col min="3631" max="3631" width="13.375" style="1" customWidth="1"/>
    <col min="3632" max="3632" width="11.625" style="1" customWidth="1"/>
    <col min="3633" max="3633" width="33.75" style="1" customWidth="1"/>
    <col min="3634" max="3634" width="7" style="1" customWidth="1"/>
    <col min="3635" max="3635" width="7.875" style="1" customWidth="1"/>
    <col min="3636" max="3636" width="10.875" style="1" customWidth="1"/>
    <col min="3637" max="3637" width="12.75" style="1" customWidth="1"/>
    <col min="3638" max="3886" width="11" style="1"/>
    <col min="3887" max="3887" width="13.375" style="1" customWidth="1"/>
    <col min="3888" max="3888" width="11.625" style="1" customWidth="1"/>
    <col min="3889" max="3889" width="33.75" style="1" customWidth="1"/>
    <col min="3890" max="3890" width="7" style="1" customWidth="1"/>
    <col min="3891" max="3891" width="7.875" style="1" customWidth="1"/>
    <col min="3892" max="3892" width="10.875" style="1" customWidth="1"/>
    <col min="3893" max="3893" width="12.75" style="1" customWidth="1"/>
    <col min="3894" max="4142" width="11" style="1"/>
    <col min="4143" max="4143" width="13.375" style="1" customWidth="1"/>
    <col min="4144" max="4144" width="11.625" style="1" customWidth="1"/>
    <col min="4145" max="4145" width="33.75" style="1" customWidth="1"/>
    <col min="4146" max="4146" width="7" style="1" customWidth="1"/>
    <col min="4147" max="4147" width="7.875" style="1" customWidth="1"/>
    <col min="4148" max="4148" width="10.875" style="1" customWidth="1"/>
    <col min="4149" max="4149" width="12.75" style="1" customWidth="1"/>
    <col min="4150" max="4398" width="11" style="1"/>
    <col min="4399" max="4399" width="13.375" style="1" customWidth="1"/>
    <col min="4400" max="4400" width="11.625" style="1" customWidth="1"/>
    <col min="4401" max="4401" width="33.75" style="1" customWidth="1"/>
    <col min="4402" max="4402" width="7" style="1" customWidth="1"/>
    <col min="4403" max="4403" width="7.875" style="1" customWidth="1"/>
    <col min="4404" max="4404" width="10.875" style="1" customWidth="1"/>
    <col min="4405" max="4405" width="12.75" style="1" customWidth="1"/>
    <col min="4406" max="4654" width="11" style="1"/>
    <col min="4655" max="4655" width="13.375" style="1" customWidth="1"/>
    <col min="4656" max="4656" width="11.625" style="1" customWidth="1"/>
    <col min="4657" max="4657" width="33.75" style="1" customWidth="1"/>
    <col min="4658" max="4658" width="7" style="1" customWidth="1"/>
    <col min="4659" max="4659" width="7.875" style="1" customWidth="1"/>
    <col min="4660" max="4660" width="10.875" style="1" customWidth="1"/>
    <col min="4661" max="4661" width="12.75" style="1" customWidth="1"/>
    <col min="4662" max="4910" width="11" style="1"/>
    <col min="4911" max="4911" width="13.375" style="1" customWidth="1"/>
    <col min="4912" max="4912" width="11.625" style="1" customWidth="1"/>
    <col min="4913" max="4913" width="33.75" style="1" customWidth="1"/>
    <col min="4914" max="4914" width="7" style="1" customWidth="1"/>
    <col min="4915" max="4915" width="7.875" style="1" customWidth="1"/>
    <col min="4916" max="4916" width="10.875" style="1" customWidth="1"/>
    <col min="4917" max="4917" width="12.75" style="1" customWidth="1"/>
    <col min="4918" max="5166" width="11" style="1"/>
    <col min="5167" max="5167" width="13.375" style="1" customWidth="1"/>
    <col min="5168" max="5168" width="11.625" style="1" customWidth="1"/>
    <col min="5169" max="5169" width="33.75" style="1" customWidth="1"/>
    <col min="5170" max="5170" width="7" style="1" customWidth="1"/>
    <col min="5171" max="5171" width="7.875" style="1" customWidth="1"/>
    <col min="5172" max="5172" width="10.875" style="1" customWidth="1"/>
    <col min="5173" max="5173" width="12.75" style="1" customWidth="1"/>
    <col min="5174" max="5422" width="11" style="1"/>
    <col min="5423" max="5423" width="13.375" style="1" customWidth="1"/>
    <col min="5424" max="5424" width="11.625" style="1" customWidth="1"/>
    <col min="5425" max="5425" width="33.75" style="1" customWidth="1"/>
    <col min="5426" max="5426" width="7" style="1" customWidth="1"/>
    <col min="5427" max="5427" width="7.875" style="1" customWidth="1"/>
    <col min="5428" max="5428" width="10.875" style="1" customWidth="1"/>
    <col min="5429" max="5429" width="12.75" style="1" customWidth="1"/>
    <col min="5430" max="5678" width="11" style="1"/>
    <col min="5679" max="5679" width="13.375" style="1" customWidth="1"/>
    <col min="5680" max="5680" width="11.625" style="1" customWidth="1"/>
    <col min="5681" max="5681" width="33.75" style="1" customWidth="1"/>
    <col min="5682" max="5682" width="7" style="1" customWidth="1"/>
    <col min="5683" max="5683" width="7.875" style="1" customWidth="1"/>
    <col min="5684" max="5684" width="10.875" style="1" customWidth="1"/>
    <col min="5685" max="5685" width="12.75" style="1" customWidth="1"/>
    <col min="5686" max="5934" width="11" style="1"/>
    <col min="5935" max="5935" width="13.375" style="1" customWidth="1"/>
    <col min="5936" max="5936" width="11.625" style="1" customWidth="1"/>
    <col min="5937" max="5937" width="33.75" style="1" customWidth="1"/>
    <col min="5938" max="5938" width="7" style="1" customWidth="1"/>
    <col min="5939" max="5939" width="7.875" style="1" customWidth="1"/>
    <col min="5940" max="5940" width="10.875" style="1" customWidth="1"/>
    <col min="5941" max="5941" width="12.75" style="1" customWidth="1"/>
    <col min="5942" max="6190" width="11" style="1"/>
    <col min="6191" max="6191" width="13.375" style="1" customWidth="1"/>
    <col min="6192" max="6192" width="11.625" style="1" customWidth="1"/>
    <col min="6193" max="6193" width="33.75" style="1" customWidth="1"/>
    <col min="6194" max="6194" width="7" style="1" customWidth="1"/>
    <col min="6195" max="6195" width="7.875" style="1" customWidth="1"/>
    <col min="6196" max="6196" width="10.875" style="1" customWidth="1"/>
    <col min="6197" max="6197" width="12.75" style="1" customWidth="1"/>
    <col min="6198" max="6446" width="11" style="1"/>
    <col min="6447" max="6447" width="13.375" style="1" customWidth="1"/>
    <col min="6448" max="6448" width="11.625" style="1" customWidth="1"/>
    <col min="6449" max="6449" width="33.75" style="1" customWidth="1"/>
    <col min="6450" max="6450" width="7" style="1" customWidth="1"/>
    <col min="6451" max="6451" width="7.875" style="1" customWidth="1"/>
    <col min="6452" max="6452" width="10.875" style="1" customWidth="1"/>
    <col min="6453" max="6453" width="12.75" style="1" customWidth="1"/>
    <col min="6454" max="6702" width="11" style="1"/>
    <col min="6703" max="6703" width="13.375" style="1" customWidth="1"/>
    <col min="6704" max="6704" width="11.625" style="1" customWidth="1"/>
    <col min="6705" max="6705" width="33.75" style="1" customWidth="1"/>
    <col min="6706" max="6706" width="7" style="1" customWidth="1"/>
    <col min="6707" max="6707" width="7.875" style="1" customWidth="1"/>
    <col min="6708" max="6708" width="10.875" style="1" customWidth="1"/>
    <col min="6709" max="6709" width="12.75" style="1" customWidth="1"/>
    <col min="6710" max="6958" width="11" style="1"/>
    <col min="6959" max="6959" width="13.375" style="1" customWidth="1"/>
    <col min="6960" max="6960" width="11.625" style="1" customWidth="1"/>
    <col min="6961" max="6961" width="33.75" style="1" customWidth="1"/>
    <col min="6962" max="6962" width="7" style="1" customWidth="1"/>
    <col min="6963" max="6963" width="7.875" style="1" customWidth="1"/>
    <col min="6964" max="6964" width="10.875" style="1" customWidth="1"/>
    <col min="6965" max="6965" width="12.75" style="1" customWidth="1"/>
    <col min="6966" max="7214" width="11" style="1"/>
    <col min="7215" max="7215" width="13.375" style="1" customWidth="1"/>
    <col min="7216" max="7216" width="11.625" style="1" customWidth="1"/>
    <col min="7217" max="7217" width="33.75" style="1" customWidth="1"/>
    <col min="7218" max="7218" width="7" style="1" customWidth="1"/>
    <col min="7219" max="7219" width="7.875" style="1" customWidth="1"/>
    <col min="7220" max="7220" width="10.875" style="1" customWidth="1"/>
    <col min="7221" max="7221" width="12.75" style="1" customWidth="1"/>
    <col min="7222" max="7470" width="11" style="1"/>
    <col min="7471" max="7471" width="13.375" style="1" customWidth="1"/>
    <col min="7472" max="7472" width="11.625" style="1" customWidth="1"/>
    <col min="7473" max="7473" width="33.75" style="1" customWidth="1"/>
    <col min="7474" max="7474" width="7" style="1" customWidth="1"/>
    <col min="7475" max="7475" width="7.875" style="1" customWidth="1"/>
    <col min="7476" max="7476" width="10.875" style="1" customWidth="1"/>
    <col min="7477" max="7477" width="12.75" style="1" customWidth="1"/>
    <col min="7478" max="7726" width="11" style="1"/>
    <col min="7727" max="7727" width="13.375" style="1" customWidth="1"/>
    <col min="7728" max="7728" width="11.625" style="1" customWidth="1"/>
    <col min="7729" max="7729" width="33.75" style="1" customWidth="1"/>
    <col min="7730" max="7730" width="7" style="1" customWidth="1"/>
    <col min="7731" max="7731" width="7.875" style="1" customWidth="1"/>
    <col min="7732" max="7732" width="10.875" style="1" customWidth="1"/>
    <col min="7733" max="7733" width="12.75" style="1" customWidth="1"/>
    <col min="7734" max="7982" width="11" style="1"/>
    <col min="7983" max="7983" width="13.375" style="1" customWidth="1"/>
    <col min="7984" max="7984" width="11.625" style="1" customWidth="1"/>
    <col min="7985" max="7985" width="33.75" style="1" customWidth="1"/>
    <col min="7986" max="7986" width="7" style="1" customWidth="1"/>
    <col min="7987" max="7987" width="7.875" style="1" customWidth="1"/>
    <col min="7988" max="7988" width="10.875" style="1" customWidth="1"/>
    <col min="7989" max="7989" width="12.75" style="1" customWidth="1"/>
    <col min="7990" max="8238" width="11" style="1"/>
    <col min="8239" max="8239" width="13.375" style="1" customWidth="1"/>
    <col min="8240" max="8240" width="11.625" style="1" customWidth="1"/>
    <col min="8241" max="8241" width="33.75" style="1" customWidth="1"/>
    <col min="8242" max="8242" width="7" style="1" customWidth="1"/>
    <col min="8243" max="8243" width="7.875" style="1" customWidth="1"/>
    <col min="8244" max="8244" width="10.875" style="1" customWidth="1"/>
    <col min="8245" max="8245" width="12.75" style="1" customWidth="1"/>
    <col min="8246" max="8494" width="11" style="1"/>
    <col min="8495" max="8495" width="13.375" style="1" customWidth="1"/>
    <col min="8496" max="8496" width="11.625" style="1" customWidth="1"/>
    <col min="8497" max="8497" width="33.75" style="1" customWidth="1"/>
    <col min="8498" max="8498" width="7" style="1" customWidth="1"/>
    <col min="8499" max="8499" width="7.875" style="1" customWidth="1"/>
    <col min="8500" max="8500" width="10.875" style="1" customWidth="1"/>
    <col min="8501" max="8501" width="12.75" style="1" customWidth="1"/>
    <col min="8502" max="8750" width="11" style="1"/>
    <col min="8751" max="8751" width="13.375" style="1" customWidth="1"/>
    <col min="8752" max="8752" width="11.625" style="1" customWidth="1"/>
    <col min="8753" max="8753" width="33.75" style="1" customWidth="1"/>
    <col min="8754" max="8754" width="7" style="1" customWidth="1"/>
    <col min="8755" max="8755" width="7.875" style="1" customWidth="1"/>
    <col min="8756" max="8756" width="10.875" style="1" customWidth="1"/>
    <col min="8757" max="8757" width="12.75" style="1" customWidth="1"/>
    <col min="8758" max="9006" width="11" style="1"/>
    <col min="9007" max="9007" width="13.375" style="1" customWidth="1"/>
    <col min="9008" max="9008" width="11.625" style="1" customWidth="1"/>
    <col min="9009" max="9009" width="33.75" style="1" customWidth="1"/>
    <col min="9010" max="9010" width="7" style="1" customWidth="1"/>
    <col min="9011" max="9011" width="7.875" style="1" customWidth="1"/>
    <col min="9012" max="9012" width="10.875" style="1" customWidth="1"/>
    <col min="9013" max="9013" width="12.75" style="1" customWidth="1"/>
    <col min="9014" max="9262" width="11" style="1"/>
    <col min="9263" max="9263" width="13.375" style="1" customWidth="1"/>
    <col min="9264" max="9264" width="11.625" style="1" customWidth="1"/>
    <col min="9265" max="9265" width="33.75" style="1" customWidth="1"/>
    <col min="9266" max="9266" width="7" style="1" customWidth="1"/>
    <col min="9267" max="9267" width="7.875" style="1" customWidth="1"/>
    <col min="9268" max="9268" width="10.875" style="1" customWidth="1"/>
    <col min="9269" max="9269" width="12.75" style="1" customWidth="1"/>
    <col min="9270" max="9518" width="11" style="1"/>
    <col min="9519" max="9519" width="13.375" style="1" customWidth="1"/>
    <col min="9520" max="9520" width="11.625" style="1" customWidth="1"/>
    <col min="9521" max="9521" width="33.75" style="1" customWidth="1"/>
    <col min="9522" max="9522" width="7" style="1" customWidth="1"/>
    <col min="9523" max="9523" width="7.875" style="1" customWidth="1"/>
    <col min="9524" max="9524" width="10.875" style="1" customWidth="1"/>
    <col min="9525" max="9525" width="12.75" style="1" customWidth="1"/>
    <col min="9526" max="9774" width="11" style="1"/>
    <col min="9775" max="9775" width="13.375" style="1" customWidth="1"/>
    <col min="9776" max="9776" width="11.625" style="1" customWidth="1"/>
    <col min="9777" max="9777" width="33.75" style="1" customWidth="1"/>
    <col min="9778" max="9778" width="7" style="1" customWidth="1"/>
    <col min="9779" max="9779" width="7.875" style="1" customWidth="1"/>
    <col min="9780" max="9780" width="10.875" style="1" customWidth="1"/>
    <col min="9781" max="9781" width="12.75" style="1" customWidth="1"/>
    <col min="9782" max="10030" width="11" style="1"/>
    <col min="10031" max="10031" width="13.375" style="1" customWidth="1"/>
    <col min="10032" max="10032" width="11.625" style="1" customWidth="1"/>
    <col min="10033" max="10033" width="33.75" style="1" customWidth="1"/>
    <col min="10034" max="10034" width="7" style="1" customWidth="1"/>
    <col min="10035" max="10035" width="7.875" style="1" customWidth="1"/>
    <col min="10036" max="10036" width="10.875" style="1" customWidth="1"/>
    <col min="10037" max="10037" width="12.75" style="1" customWidth="1"/>
    <col min="10038" max="10286" width="11" style="1"/>
    <col min="10287" max="10287" width="13.375" style="1" customWidth="1"/>
    <col min="10288" max="10288" width="11.625" style="1" customWidth="1"/>
    <col min="10289" max="10289" width="33.75" style="1" customWidth="1"/>
    <col min="10290" max="10290" width="7" style="1" customWidth="1"/>
    <col min="10291" max="10291" width="7.875" style="1" customWidth="1"/>
    <col min="10292" max="10292" width="10.875" style="1" customWidth="1"/>
    <col min="10293" max="10293" width="12.75" style="1" customWidth="1"/>
    <col min="10294" max="10542" width="11" style="1"/>
    <col min="10543" max="10543" width="13.375" style="1" customWidth="1"/>
    <col min="10544" max="10544" width="11.625" style="1" customWidth="1"/>
    <col min="10545" max="10545" width="33.75" style="1" customWidth="1"/>
    <col min="10546" max="10546" width="7" style="1" customWidth="1"/>
    <col min="10547" max="10547" width="7.875" style="1" customWidth="1"/>
    <col min="10548" max="10548" width="10.875" style="1" customWidth="1"/>
    <col min="10549" max="10549" width="12.75" style="1" customWidth="1"/>
    <col min="10550" max="10798" width="11" style="1"/>
    <col min="10799" max="10799" width="13.375" style="1" customWidth="1"/>
    <col min="10800" max="10800" width="11.625" style="1" customWidth="1"/>
    <col min="10801" max="10801" width="33.75" style="1" customWidth="1"/>
    <col min="10802" max="10802" width="7" style="1" customWidth="1"/>
    <col min="10803" max="10803" width="7.875" style="1" customWidth="1"/>
    <col min="10804" max="10804" width="10.875" style="1" customWidth="1"/>
    <col min="10805" max="10805" width="12.75" style="1" customWidth="1"/>
    <col min="10806" max="11054" width="11" style="1"/>
    <col min="11055" max="11055" width="13.375" style="1" customWidth="1"/>
    <col min="11056" max="11056" width="11.625" style="1" customWidth="1"/>
    <col min="11057" max="11057" width="33.75" style="1" customWidth="1"/>
    <col min="11058" max="11058" width="7" style="1" customWidth="1"/>
    <col min="11059" max="11059" width="7.875" style="1" customWidth="1"/>
    <col min="11060" max="11060" width="10.875" style="1" customWidth="1"/>
    <col min="11061" max="11061" width="12.75" style="1" customWidth="1"/>
    <col min="11062" max="11310" width="11" style="1"/>
    <col min="11311" max="11311" width="13.375" style="1" customWidth="1"/>
    <col min="11312" max="11312" width="11.625" style="1" customWidth="1"/>
    <col min="11313" max="11313" width="33.75" style="1" customWidth="1"/>
    <col min="11314" max="11314" width="7" style="1" customWidth="1"/>
    <col min="11315" max="11315" width="7.875" style="1" customWidth="1"/>
    <col min="11316" max="11316" width="10.875" style="1" customWidth="1"/>
    <col min="11317" max="11317" width="12.75" style="1" customWidth="1"/>
    <col min="11318" max="11566" width="11" style="1"/>
    <col min="11567" max="11567" width="13.375" style="1" customWidth="1"/>
    <col min="11568" max="11568" width="11.625" style="1" customWidth="1"/>
    <col min="11569" max="11569" width="33.75" style="1" customWidth="1"/>
    <col min="11570" max="11570" width="7" style="1" customWidth="1"/>
    <col min="11571" max="11571" width="7.875" style="1" customWidth="1"/>
    <col min="11572" max="11572" width="10.875" style="1" customWidth="1"/>
    <col min="11573" max="11573" width="12.75" style="1" customWidth="1"/>
    <col min="11574" max="11822" width="11" style="1"/>
    <col min="11823" max="11823" width="13.375" style="1" customWidth="1"/>
    <col min="11824" max="11824" width="11.625" style="1" customWidth="1"/>
    <col min="11825" max="11825" width="33.75" style="1" customWidth="1"/>
    <col min="11826" max="11826" width="7" style="1" customWidth="1"/>
    <col min="11827" max="11827" width="7.875" style="1" customWidth="1"/>
    <col min="11828" max="11828" width="10.875" style="1" customWidth="1"/>
    <col min="11829" max="11829" width="12.75" style="1" customWidth="1"/>
    <col min="11830" max="12078" width="11" style="1"/>
    <col min="12079" max="12079" width="13.375" style="1" customWidth="1"/>
    <col min="12080" max="12080" width="11.625" style="1" customWidth="1"/>
    <col min="12081" max="12081" width="33.75" style="1" customWidth="1"/>
    <col min="12082" max="12082" width="7" style="1" customWidth="1"/>
    <col min="12083" max="12083" width="7.875" style="1" customWidth="1"/>
    <col min="12084" max="12084" width="10.875" style="1" customWidth="1"/>
    <col min="12085" max="12085" width="12.75" style="1" customWidth="1"/>
    <col min="12086" max="12334" width="11" style="1"/>
    <col min="12335" max="12335" width="13.375" style="1" customWidth="1"/>
    <col min="12336" max="12336" width="11.625" style="1" customWidth="1"/>
    <col min="12337" max="12337" width="33.75" style="1" customWidth="1"/>
    <col min="12338" max="12338" width="7" style="1" customWidth="1"/>
    <col min="12339" max="12339" width="7.875" style="1" customWidth="1"/>
    <col min="12340" max="12340" width="10.875" style="1" customWidth="1"/>
    <col min="12341" max="12341" width="12.75" style="1" customWidth="1"/>
    <col min="12342" max="12590" width="11" style="1"/>
    <col min="12591" max="12591" width="13.375" style="1" customWidth="1"/>
    <col min="12592" max="12592" width="11.625" style="1" customWidth="1"/>
    <col min="12593" max="12593" width="33.75" style="1" customWidth="1"/>
    <col min="12594" max="12594" width="7" style="1" customWidth="1"/>
    <col min="12595" max="12595" width="7.875" style="1" customWidth="1"/>
    <col min="12596" max="12596" width="10.875" style="1" customWidth="1"/>
    <col min="12597" max="12597" width="12.75" style="1" customWidth="1"/>
    <col min="12598" max="12846" width="11" style="1"/>
    <col min="12847" max="12847" width="13.375" style="1" customWidth="1"/>
    <col min="12848" max="12848" width="11.625" style="1" customWidth="1"/>
    <col min="12849" max="12849" width="33.75" style="1" customWidth="1"/>
    <col min="12850" max="12850" width="7" style="1" customWidth="1"/>
    <col min="12851" max="12851" width="7.875" style="1" customWidth="1"/>
    <col min="12852" max="12852" width="10.875" style="1" customWidth="1"/>
    <col min="12853" max="12853" width="12.75" style="1" customWidth="1"/>
    <col min="12854" max="13102" width="11" style="1"/>
    <col min="13103" max="13103" width="13.375" style="1" customWidth="1"/>
    <col min="13104" max="13104" width="11.625" style="1" customWidth="1"/>
    <col min="13105" max="13105" width="33.75" style="1" customWidth="1"/>
    <col min="13106" max="13106" width="7" style="1" customWidth="1"/>
    <col min="13107" max="13107" width="7.875" style="1" customWidth="1"/>
    <col min="13108" max="13108" width="10.875" style="1" customWidth="1"/>
    <col min="13109" max="13109" width="12.75" style="1" customWidth="1"/>
    <col min="13110" max="13358" width="11" style="1"/>
    <col min="13359" max="13359" width="13.375" style="1" customWidth="1"/>
    <col min="13360" max="13360" width="11.625" style="1" customWidth="1"/>
    <col min="13361" max="13361" width="33.75" style="1" customWidth="1"/>
    <col min="13362" max="13362" width="7" style="1" customWidth="1"/>
    <col min="13363" max="13363" width="7.875" style="1" customWidth="1"/>
    <col min="13364" max="13364" width="10.875" style="1" customWidth="1"/>
    <col min="13365" max="13365" width="12.75" style="1" customWidth="1"/>
    <col min="13366" max="13614" width="11" style="1"/>
    <col min="13615" max="13615" width="13.375" style="1" customWidth="1"/>
    <col min="13616" max="13616" width="11.625" style="1" customWidth="1"/>
    <col min="13617" max="13617" width="33.75" style="1" customWidth="1"/>
    <col min="13618" max="13618" width="7" style="1" customWidth="1"/>
    <col min="13619" max="13619" width="7.875" style="1" customWidth="1"/>
    <col min="13620" max="13620" width="10.875" style="1" customWidth="1"/>
    <col min="13621" max="13621" width="12.75" style="1" customWidth="1"/>
    <col min="13622" max="13870" width="11" style="1"/>
    <col min="13871" max="13871" width="13.375" style="1" customWidth="1"/>
    <col min="13872" max="13872" width="11.625" style="1" customWidth="1"/>
    <col min="13873" max="13873" width="33.75" style="1" customWidth="1"/>
    <col min="13874" max="13874" width="7" style="1" customWidth="1"/>
    <col min="13875" max="13875" width="7.875" style="1" customWidth="1"/>
    <col min="13876" max="13876" width="10.875" style="1" customWidth="1"/>
    <col min="13877" max="13877" width="12.75" style="1" customWidth="1"/>
    <col min="13878" max="14126" width="11" style="1"/>
    <col min="14127" max="14127" width="13.375" style="1" customWidth="1"/>
    <col min="14128" max="14128" width="11.625" style="1" customWidth="1"/>
    <col min="14129" max="14129" width="33.75" style="1" customWidth="1"/>
    <col min="14130" max="14130" width="7" style="1" customWidth="1"/>
    <col min="14131" max="14131" width="7.875" style="1" customWidth="1"/>
    <col min="14132" max="14132" width="10.875" style="1" customWidth="1"/>
    <col min="14133" max="14133" width="12.75" style="1" customWidth="1"/>
    <col min="14134" max="14382" width="11" style="1"/>
    <col min="14383" max="14383" width="13.375" style="1" customWidth="1"/>
    <col min="14384" max="14384" width="11.625" style="1" customWidth="1"/>
    <col min="14385" max="14385" width="33.75" style="1" customWidth="1"/>
    <col min="14386" max="14386" width="7" style="1" customWidth="1"/>
    <col min="14387" max="14387" width="7.875" style="1" customWidth="1"/>
    <col min="14388" max="14388" width="10.875" style="1" customWidth="1"/>
    <col min="14389" max="14389" width="12.75" style="1" customWidth="1"/>
    <col min="14390" max="14638" width="11" style="1"/>
    <col min="14639" max="14639" width="13.375" style="1" customWidth="1"/>
    <col min="14640" max="14640" width="11.625" style="1" customWidth="1"/>
    <col min="14641" max="14641" width="33.75" style="1" customWidth="1"/>
    <col min="14642" max="14642" width="7" style="1" customWidth="1"/>
    <col min="14643" max="14643" width="7.875" style="1" customWidth="1"/>
    <col min="14644" max="14644" width="10.875" style="1" customWidth="1"/>
    <col min="14645" max="14645" width="12.75" style="1" customWidth="1"/>
    <col min="14646" max="14894" width="11" style="1"/>
    <col min="14895" max="14895" width="13.375" style="1" customWidth="1"/>
    <col min="14896" max="14896" width="11.625" style="1" customWidth="1"/>
    <col min="14897" max="14897" width="33.75" style="1" customWidth="1"/>
    <col min="14898" max="14898" width="7" style="1" customWidth="1"/>
    <col min="14899" max="14899" width="7.875" style="1" customWidth="1"/>
    <col min="14900" max="14900" width="10.875" style="1" customWidth="1"/>
    <col min="14901" max="14901" width="12.75" style="1" customWidth="1"/>
    <col min="14902" max="15150" width="11" style="1"/>
    <col min="15151" max="15151" width="13.375" style="1" customWidth="1"/>
    <col min="15152" max="15152" width="11.625" style="1" customWidth="1"/>
    <col min="15153" max="15153" width="33.75" style="1" customWidth="1"/>
    <col min="15154" max="15154" width="7" style="1" customWidth="1"/>
    <col min="15155" max="15155" width="7.875" style="1" customWidth="1"/>
    <col min="15156" max="15156" width="10.875" style="1" customWidth="1"/>
    <col min="15157" max="15157" width="12.75" style="1" customWidth="1"/>
    <col min="15158" max="15406" width="11" style="1"/>
    <col min="15407" max="15407" width="13.375" style="1" customWidth="1"/>
    <col min="15408" max="15408" width="11.625" style="1" customWidth="1"/>
    <col min="15409" max="15409" width="33.75" style="1" customWidth="1"/>
    <col min="15410" max="15410" width="7" style="1" customWidth="1"/>
    <col min="15411" max="15411" width="7.875" style="1" customWidth="1"/>
    <col min="15412" max="15412" width="10.875" style="1" customWidth="1"/>
    <col min="15413" max="15413" width="12.75" style="1" customWidth="1"/>
    <col min="15414" max="15662" width="11" style="1"/>
    <col min="15663" max="15663" width="13.375" style="1" customWidth="1"/>
    <col min="15664" max="15664" width="11.625" style="1" customWidth="1"/>
    <col min="15665" max="15665" width="33.75" style="1" customWidth="1"/>
    <col min="15666" max="15666" width="7" style="1" customWidth="1"/>
    <col min="15667" max="15667" width="7.875" style="1" customWidth="1"/>
    <col min="15668" max="15668" width="10.875" style="1" customWidth="1"/>
    <col min="15669" max="15669" width="12.75" style="1" customWidth="1"/>
    <col min="15670" max="15918" width="11" style="1"/>
    <col min="15919" max="15919" width="13.375" style="1" customWidth="1"/>
    <col min="15920" max="15920" width="11.625" style="1" customWidth="1"/>
    <col min="15921" max="15921" width="33.75" style="1" customWidth="1"/>
    <col min="15922" max="15922" width="7" style="1" customWidth="1"/>
    <col min="15923" max="15923" width="7.875" style="1" customWidth="1"/>
    <col min="15924" max="15924" width="10.875" style="1" customWidth="1"/>
    <col min="15925" max="15925" width="12.75" style="1" customWidth="1"/>
    <col min="15926" max="16174" width="11" style="1"/>
    <col min="16175" max="16175" width="13.375" style="1" customWidth="1"/>
    <col min="16176" max="16176" width="11.625" style="1" customWidth="1"/>
    <col min="16177" max="16177" width="33.75" style="1" customWidth="1"/>
    <col min="16178" max="16178" width="7" style="1" customWidth="1"/>
    <col min="16179" max="16179" width="7.875" style="1" customWidth="1"/>
    <col min="16180" max="16180" width="10.875" style="1" customWidth="1"/>
    <col min="16181" max="16181" width="12.75" style="1" customWidth="1"/>
    <col min="16182" max="16384" width="11" style="1"/>
  </cols>
  <sheetData>
    <row r="1" spans="1:9" hidden="1" x14ac:dyDescent="0.2">
      <c r="A1" s="46" t="s">
        <v>222</v>
      </c>
      <c r="B1" s="47"/>
      <c r="C1" s="58"/>
      <c r="D1" s="47"/>
      <c r="E1" s="48"/>
      <c r="G1" s="1"/>
    </row>
    <row r="2" spans="1:9" hidden="1" x14ac:dyDescent="0.2">
      <c r="A2" s="20" t="s">
        <v>223</v>
      </c>
      <c r="B2" s="21" t="s">
        <v>224</v>
      </c>
      <c r="C2" s="21" t="s">
        <v>225</v>
      </c>
      <c r="D2" s="21" t="s">
        <v>226</v>
      </c>
      <c r="E2" s="21" t="s">
        <v>227</v>
      </c>
      <c r="G2" s="1"/>
    </row>
    <row r="3" spans="1:9" hidden="1" x14ac:dyDescent="0.2">
      <c r="A3" s="20" t="str">
        <f>""&amp;IF(A5=1,"A",IF(A5=2,"B",IF(A5=3,"C",IF(A5=4,"D",""))))&amp;""&amp;B5&amp;""</f>
        <v>B19</v>
      </c>
      <c r="B3" s="42">
        <v>1</v>
      </c>
      <c r="C3" s="42">
        <v>5</v>
      </c>
      <c r="D3" s="42"/>
      <c r="E3" s="42"/>
      <c r="G3" s="1"/>
    </row>
    <row r="4" spans="1:9" hidden="1" x14ac:dyDescent="0.2">
      <c r="A4" s="56" t="s">
        <v>228</v>
      </c>
      <c r="B4" s="57"/>
      <c r="C4" s="16"/>
      <c r="D4" s="16"/>
      <c r="E4" s="16"/>
      <c r="G4" s="1"/>
    </row>
    <row r="5" spans="1:9" hidden="1" x14ac:dyDescent="0.2">
      <c r="A5" s="42">
        <f>COLUMN($B19)</f>
        <v>2</v>
      </c>
      <c r="B5" s="42">
        <f>ROW($B19)</f>
        <v>19</v>
      </c>
      <c r="C5" s="16"/>
      <c r="D5" s="16"/>
      <c r="E5" s="16"/>
      <c r="G5" s="1"/>
    </row>
    <row r="6" spans="1:9" hidden="1" x14ac:dyDescent="0.2">
      <c r="A6" s="55" t="s">
        <v>229</v>
      </c>
      <c r="B6" s="16"/>
      <c r="C6" s="16"/>
      <c r="D6" s="16"/>
      <c r="E6" s="16"/>
      <c r="F6" s="16"/>
      <c r="G6" s="16"/>
    </row>
    <row r="7" spans="1:9" hidden="1" x14ac:dyDescent="0.2">
      <c r="A7" s="54">
        <f>COUNTA(A1:HR1)</f>
        <v>1</v>
      </c>
      <c r="B7" s="16"/>
      <c r="C7" s="16"/>
      <c r="D7" s="16"/>
      <c r="E7" s="16"/>
      <c r="F7" s="16"/>
      <c r="G7" s="16"/>
    </row>
    <row r="8" spans="1:9" hidden="1" x14ac:dyDescent="0.2"/>
    <row r="9" spans="1:9" hidden="1" x14ac:dyDescent="0.2">
      <c r="D9" s="2" t="s">
        <v>263</v>
      </c>
      <c r="E9" s="2"/>
      <c r="G9" s="14"/>
    </row>
    <row r="10" spans="1:9" hidden="1" x14ac:dyDescent="0.2">
      <c r="D10" s="2" t="s">
        <v>264</v>
      </c>
      <c r="E10" s="3"/>
      <c r="G10" s="3"/>
    </row>
    <row r="11" spans="1:9" hidden="1" x14ac:dyDescent="0.2">
      <c r="D11" s="2" t="s">
        <v>265</v>
      </c>
      <c r="E11" s="3"/>
      <c r="G11" s="3"/>
    </row>
    <row r="12" spans="1:9" hidden="1" x14ac:dyDescent="0.2">
      <c r="A12" s="4"/>
      <c r="B12" s="4"/>
      <c r="C12" s="4"/>
      <c r="D12" s="4" t="s">
        <v>266</v>
      </c>
      <c r="E12" s="3"/>
      <c r="G12" s="3"/>
      <c r="I12" s="53"/>
    </row>
    <row r="13" spans="1:9" hidden="1" x14ac:dyDescent="0.2">
      <c r="A13" s="4"/>
      <c r="B13" s="4"/>
      <c r="C13" s="4"/>
      <c r="D13" s="2" t="str">
        <f ca="1">MID(CELL("nomfichier",D12),FIND("]",CELL("nomfichier",D12),1)+1,40)</f>
        <v>LOT CURAGE DES RESEAUX</v>
      </c>
      <c r="E13" s="5"/>
      <c r="G13" s="5"/>
    </row>
    <row r="14" spans="1:9" ht="10.5" hidden="1" customHeight="1" x14ac:dyDescent="0.2">
      <c r="A14" s="4"/>
      <c r="B14" s="4"/>
      <c r="C14" s="4"/>
      <c r="E14" s="5"/>
      <c r="F14" s="15"/>
      <c r="G14" s="5"/>
    </row>
    <row r="15" spans="1:9" ht="10.5" hidden="1" customHeight="1" x14ac:dyDescent="0.2">
      <c r="A15" s="4"/>
      <c r="B15" s="4"/>
      <c r="C15" s="4"/>
      <c r="E15" s="5"/>
      <c r="F15" s="15"/>
      <c r="G15" s="5"/>
    </row>
    <row r="16" spans="1:9" ht="10.5" hidden="1" customHeight="1" x14ac:dyDescent="0.2">
      <c r="B16" s="71"/>
      <c r="C16" s="45"/>
      <c r="D16" s="45"/>
      <c r="E16" s="45"/>
      <c r="F16" s="45"/>
      <c r="G16" s="45"/>
    </row>
    <row r="17" spans="1:135" ht="32.25" customHeight="1" x14ac:dyDescent="0.2">
      <c r="A17" s="4"/>
      <c r="B17" s="4"/>
      <c r="C17" s="4"/>
      <c r="E17" s="5"/>
      <c r="F17" s="15"/>
      <c r="G17" s="5"/>
      <c r="H17" s="72" t="s">
        <v>254</v>
      </c>
      <c r="J17" s="81" t="s">
        <v>2</v>
      </c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99"/>
      <c r="Z17" s="99"/>
      <c r="AA17" s="81"/>
      <c r="AB17" s="81"/>
      <c r="AC17" s="81"/>
      <c r="AD17" s="81"/>
      <c r="AE17" s="81"/>
      <c r="AF17" s="81"/>
      <c r="AG17" s="81"/>
      <c r="AH17" s="96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3" t="s">
        <v>3</v>
      </c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4" t="s">
        <v>4</v>
      </c>
      <c r="BJ17" s="84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4"/>
      <c r="CF17" s="84"/>
      <c r="CG17" s="84"/>
      <c r="CH17" s="84"/>
      <c r="CI17" s="84"/>
      <c r="CJ17" s="84"/>
      <c r="CK17" s="84"/>
      <c r="CL17" s="84"/>
      <c r="CM17" s="84"/>
      <c r="CN17" s="84"/>
      <c r="CO17" s="84"/>
      <c r="CP17" s="84"/>
      <c r="CQ17" s="84"/>
      <c r="CR17" s="84"/>
      <c r="CS17" s="84"/>
      <c r="CT17" s="84"/>
      <c r="CU17" s="84"/>
      <c r="CV17" s="84"/>
      <c r="CW17" s="84"/>
      <c r="CX17" s="84"/>
      <c r="CY17" s="84"/>
      <c r="CZ17" s="84"/>
      <c r="DA17" s="84"/>
      <c r="DB17" s="84"/>
      <c r="DC17" s="84"/>
      <c r="DD17" s="84"/>
      <c r="DE17" s="84"/>
      <c r="DF17" s="84"/>
      <c r="DG17" s="84"/>
      <c r="DH17" s="84"/>
      <c r="DI17" s="84"/>
      <c r="DJ17" s="84"/>
      <c r="DK17" s="84"/>
      <c r="DL17" s="84"/>
      <c r="DM17" s="84"/>
      <c r="DN17" s="84"/>
      <c r="DO17" s="84"/>
      <c r="DP17" s="84"/>
      <c r="DQ17" s="84"/>
      <c r="DR17" s="84"/>
      <c r="DS17" s="84"/>
      <c r="DT17" s="84"/>
      <c r="DU17" s="84"/>
      <c r="DV17" s="84"/>
      <c r="DW17" s="84"/>
      <c r="DX17" s="84"/>
      <c r="DY17" s="84"/>
      <c r="DZ17" s="84"/>
      <c r="EA17" s="84"/>
      <c r="EB17" s="84"/>
      <c r="EC17" s="84"/>
    </row>
    <row r="18" spans="1:135" ht="22.5" x14ac:dyDescent="0.2">
      <c r="A18" s="25" t="s">
        <v>230</v>
      </c>
      <c r="B18" s="25" t="s">
        <v>213</v>
      </c>
      <c r="C18" s="26" t="s">
        <v>214</v>
      </c>
      <c r="D18" s="27" t="s">
        <v>84</v>
      </c>
      <c r="E18" s="27" t="s">
        <v>255</v>
      </c>
      <c r="F18" s="27" t="s">
        <v>216</v>
      </c>
      <c r="G18" s="27" t="s">
        <v>256</v>
      </c>
      <c r="H18" s="73"/>
      <c r="I18" s="27" t="s">
        <v>7</v>
      </c>
      <c r="J18" s="78" t="s">
        <v>88</v>
      </c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80"/>
      <c r="Y18" s="82"/>
      <c r="Z18" s="82"/>
      <c r="AA18" s="78" t="s">
        <v>89</v>
      </c>
      <c r="AB18" s="79"/>
      <c r="AC18" s="79"/>
      <c r="AD18" s="79"/>
      <c r="AE18" s="79"/>
      <c r="AF18" s="79"/>
      <c r="AG18" s="79"/>
      <c r="AH18" s="82"/>
      <c r="AI18" s="79"/>
      <c r="AJ18" s="79"/>
      <c r="AK18" s="79"/>
      <c r="AL18" s="80"/>
      <c r="AM18" s="78" t="s">
        <v>90</v>
      </c>
      <c r="AN18" s="79"/>
      <c r="AO18" s="79"/>
      <c r="AP18" s="79"/>
      <c r="AQ18" s="79"/>
      <c r="AR18" s="79"/>
      <c r="AS18" s="79"/>
      <c r="AT18" s="79"/>
      <c r="AU18" s="79"/>
      <c r="AV18" s="80"/>
      <c r="AW18" s="78" t="s">
        <v>88</v>
      </c>
      <c r="AX18" s="79"/>
      <c r="AY18" s="79"/>
      <c r="AZ18" s="79"/>
      <c r="BA18" s="79"/>
      <c r="BB18" s="80"/>
      <c r="BC18" s="82" t="s">
        <v>89</v>
      </c>
      <c r="BD18" s="82"/>
      <c r="BE18" s="82"/>
      <c r="BF18" s="82" t="s">
        <v>90</v>
      </c>
      <c r="BG18" s="82"/>
      <c r="BH18" s="82"/>
      <c r="BI18" s="78" t="s">
        <v>88</v>
      </c>
      <c r="BJ18" s="79"/>
      <c r="BK18" s="79"/>
      <c r="BL18" s="79"/>
      <c r="BM18" s="79"/>
      <c r="BN18" s="79"/>
      <c r="BO18" s="80"/>
      <c r="BP18" s="79"/>
      <c r="BQ18" s="79"/>
      <c r="BR18" s="79"/>
      <c r="BS18" s="80"/>
      <c r="BT18" s="79"/>
      <c r="BU18" s="80"/>
      <c r="BV18" s="79"/>
      <c r="BW18" s="79"/>
      <c r="BX18" s="79"/>
      <c r="BY18" s="80"/>
      <c r="BZ18" s="79"/>
      <c r="CA18" s="80"/>
      <c r="CB18" s="79"/>
      <c r="CC18" s="79"/>
      <c r="CD18" s="79"/>
      <c r="CE18" s="80"/>
      <c r="CF18" s="80"/>
      <c r="CG18" s="79"/>
      <c r="CH18" s="79"/>
      <c r="CI18" s="79"/>
      <c r="CJ18" s="79"/>
      <c r="CK18" s="79"/>
      <c r="CL18" s="79"/>
      <c r="CM18" s="80"/>
      <c r="CN18" s="79"/>
      <c r="CO18" s="79"/>
      <c r="CP18" s="79"/>
      <c r="CQ18" s="80"/>
      <c r="CR18" s="79"/>
      <c r="CS18" s="78" t="s">
        <v>89</v>
      </c>
      <c r="CT18" s="79"/>
      <c r="CU18" s="79"/>
      <c r="CV18" s="80"/>
      <c r="CW18" s="79"/>
      <c r="CX18" s="79"/>
      <c r="CY18" s="80"/>
      <c r="CZ18" s="79"/>
      <c r="DA18" s="79"/>
      <c r="DB18" s="80"/>
      <c r="DC18" s="79"/>
      <c r="DD18" s="79"/>
      <c r="DE18" s="80"/>
      <c r="DF18" s="79"/>
      <c r="DG18" s="79"/>
      <c r="DH18" s="80"/>
      <c r="DI18" s="79"/>
      <c r="DJ18" s="79"/>
      <c r="DK18" s="79"/>
      <c r="DL18" s="79"/>
      <c r="DM18" s="79"/>
      <c r="DN18" s="79"/>
      <c r="DO18" s="79"/>
      <c r="DP18" s="79"/>
      <c r="DQ18" s="80"/>
      <c r="DR18" s="79"/>
      <c r="DS18" s="79"/>
      <c r="DT18" s="80"/>
      <c r="DU18" s="79"/>
      <c r="DV18" s="79"/>
      <c r="DW18" s="82" t="s">
        <v>90</v>
      </c>
      <c r="DX18" s="82"/>
      <c r="DY18" s="82"/>
      <c r="DZ18" s="82" t="s">
        <v>91</v>
      </c>
      <c r="EA18" s="82"/>
      <c r="EB18" s="82"/>
      <c r="EC18" s="82"/>
      <c r="ED18" s="25" t="s">
        <v>11</v>
      </c>
      <c r="EE18" s="25" t="s">
        <v>11</v>
      </c>
    </row>
    <row r="19" spans="1:135" ht="15" customHeight="1" x14ac:dyDescent="0.2">
      <c r="A19" s="24">
        <v>2</v>
      </c>
      <c r="B19" s="22" t="s">
        <v>267</v>
      </c>
      <c r="C19" s="23" t="s">
        <v>381</v>
      </c>
      <c r="D19" s="62"/>
      <c r="E19" s="63"/>
      <c r="F19" s="64"/>
      <c r="G19" s="65"/>
      <c r="H19" s="30"/>
      <c r="I19" s="44" t="s">
        <v>7</v>
      </c>
      <c r="J19" s="74" t="s">
        <v>12</v>
      </c>
      <c r="K19" s="74" t="s">
        <v>13</v>
      </c>
      <c r="L19" s="74" t="s">
        <v>14</v>
      </c>
      <c r="M19" s="74" t="s">
        <v>15</v>
      </c>
      <c r="N19" s="74" t="s">
        <v>16</v>
      </c>
      <c r="O19" s="74" t="s">
        <v>17</v>
      </c>
      <c r="P19" s="74" t="s">
        <v>18</v>
      </c>
      <c r="Q19" s="74" t="s">
        <v>19</v>
      </c>
      <c r="R19" s="74" t="s">
        <v>20</v>
      </c>
      <c r="S19" s="74" t="s">
        <v>92</v>
      </c>
      <c r="T19" s="74" t="s">
        <v>21</v>
      </c>
      <c r="U19" s="74" t="s">
        <v>93</v>
      </c>
      <c r="V19" s="74" t="s">
        <v>94</v>
      </c>
      <c r="W19" s="74" t="s">
        <v>95</v>
      </c>
      <c r="X19" s="74" t="s">
        <v>96</v>
      </c>
      <c r="Y19" s="74" t="s">
        <v>97</v>
      </c>
      <c r="Z19" s="74" t="s">
        <v>98</v>
      </c>
      <c r="AA19" s="44" t="s">
        <v>99</v>
      </c>
      <c r="AB19" s="44" t="s">
        <v>100</v>
      </c>
      <c r="AC19" s="44" t="s">
        <v>101</v>
      </c>
      <c r="AD19" s="44" t="s">
        <v>102</v>
      </c>
      <c r="AE19" s="44" t="s">
        <v>103</v>
      </c>
      <c r="AF19" s="44" t="s">
        <v>104</v>
      </c>
      <c r="AG19" s="44" t="s">
        <v>105</v>
      </c>
      <c r="AH19" s="44" t="s">
        <v>257</v>
      </c>
      <c r="AI19" s="44" t="s">
        <v>107</v>
      </c>
      <c r="AJ19" s="44" t="s">
        <v>108</v>
      </c>
      <c r="AK19" s="44" t="s">
        <v>109</v>
      </c>
      <c r="AL19" s="44" t="s">
        <v>110</v>
      </c>
      <c r="AM19" s="74" t="s">
        <v>111</v>
      </c>
      <c r="AN19" s="74" t="s">
        <v>112</v>
      </c>
      <c r="AO19" s="74" t="s">
        <v>113</v>
      </c>
      <c r="AP19" s="74" t="s">
        <v>114</v>
      </c>
      <c r="AQ19" s="74" t="s">
        <v>115</v>
      </c>
      <c r="AR19" s="74" t="s">
        <v>116</v>
      </c>
      <c r="AS19" s="74" t="s">
        <v>117</v>
      </c>
      <c r="AT19" s="74" t="s">
        <v>118</v>
      </c>
      <c r="AU19" s="74" t="s">
        <v>119</v>
      </c>
      <c r="AV19" s="74" t="s">
        <v>120</v>
      </c>
      <c r="AW19" s="44" t="s">
        <v>121</v>
      </c>
      <c r="AX19" s="44" t="s">
        <v>122</v>
      </c>
      <c r="AY19" s="44" t="s">
        <v>123</v>
      </c>
      <c r="AZ19" s="44" t="s">
        <v>124</v>
      </c>
      <c r="BA19" s="44" t="s">
        <v>125</v>
      </c>
      <c r="BB19" s="44" t="s">
        <v>98</v>
      </c>
      <c r="BC19" s="74" t="s">
        <v>126</v>
      </c>
      <c r="BD19" s="74" t="s">
        <v>124</v>
      </c>
      <c r="BE19" s="74" t="s">
        <v>125</v>
      </c>
      <c r="BF19" s="44" t="s">
        <v>127</v>
      </c>
      <c r="BG19" s="44" t="s">
        <v>128</v>
      </c>
      <c r="BH19" s="44" t="s">
        <v>129</v>
      </c>
      <c r="BI19" s="74" t="s">
        <v>130</v>
      </c>
      <c r="BJ19" s="74" t="s">
        <v>131</v>
      </c>
      <c r="BK19" s="74" t="s">
        <v>132</v>
      </c>
      <c r="BL19" s="74" t="s">
        <v>133</v>
      </c>
      <c r="BM19" s="74" t="s">
        <v>134</v>
      </c>
      <c r="BN19" s="74" t="s">
        <v>135</v>
      </c>
      <c r="BO19" s="74" t="s">
        <v>136</v>
      </c>
      <c r="BP19" s="74" t="s">
        <v>137</v>
      </c>
      <c r="BQ19" s="74" t="s">
        <v>138</v>
      </c>
      <c r="BR19" s="74" t="s">
        <v>139</v>
      </c>
      <c r="BS19" s="74" t="s">
        <v>140</v>
      </c>
      <c r="BT19" s="74" t="s">
        <v>141</v>
      </c>
      <c r="BU19" s="74" t="s">
        <v>142</v>
      </c>
      <c r="BV19" s="74" t="s">
        <v>143</v>
      </c>
      <c r="BW19" s="74" t="s">
        <v>144</v>
      </c>
      <c r="BX19" s="74" t="s">
        <v>145</v>
      </c>
      <c r="BY19" s="74" t="s">
        <v>146</v>
      </c>
      <c r="BZ19" s="74" t="s">
        <v>147</v>
      </c>
      <c r="CA19" s="74" t="s">
        <v>148</v>
      </c>
      <c r="CB19" s="74" t="s">
        <v>149</v>
      </c>
      <c r="CC19" s="74" t="s">
        <v>150</v>
      </c>
      <c r="CD19" s="74" t="s">
        <v>151</v>
      </c>
      <c r="CE19" s="74" t="s">
        <v>152</v>
      </c>
      <c r="CF19" s="74" t="s">
        <v>153</v>
      </c>
      <c r="CG19" s="74" t="s">
        <v>154</v>
      </c>
      <c r="CH19" s="74" t="s">
        <v>155</v>
      </c>
      <c r="CI19" s="74" t="s">
        <v>156</v>
      </c>
      <c r="CJ19" s="74" t="s">
        <v>157</v>
      </c>
      <c r="CK19" s="74" t="s">
        <v>158</v>
      </c>
      <c r="CL19" s="74" t="s">
        <v>159</v>
      </c>
      <c r="CM19" s="74" t="s">
        <v>160</v>
      </c>
      <c r="CN19" s="74" t="s">
        <v>161</v>
      </c>
      <c r="CO19" s="74" t="s">
        <v>162</v>
      </c>
      <c r="CP19" s="74" t="s">
        <v>163</v>
      </c>
      <c r="CQ19" s="74" t="s">
        <v>164</v>
      </c>
      <c r="CR19" s="74" t="s">
        <v>165</v>
      </c>
      <c r="CS19" s="44" t="s">
        <v>131</v>
      </c>
      <c r="CT19" s="44" t="s">
        <v>166</v>
      </c>
      <c r="CU19" s="44" t="s">
        <v>136</v>
      </c>
      <c r="CV19" s="44" t="s">
        <v>138</v>
      </c>
      <c r="CW19" s="44" t="s">
        <v>167</v>
      </c>
      <c r="CX19" s="44" t="s">
        <v>168</v>
      </c>
      <c r="CY19" s="44" t="s">
        <v>169</v>
      </c>
      <c r="CZ19" s="44" t="s">
        <v>170</v>
      </c>
      <c r="DA19" s="44" t="s">
        <v>258</v>
      </c>
      <c r="DB19" s="44" t="s">
        <v>171</v>
      </c>
      <c r="DC19" s="44" t="s">
        <v>173</v>
      </c>
      <c r="DD19" s="44" t="s">
        <v>174</v>
      </c>
      <c r="DE19" s="44" t="s">
        <v>175</v>
      </c>
      <c r="DF19" s="44" t="s">
        <v>176</v>
      </c>
      <c r="DG19" s="44" t="s">
        <v>177</v>
      </c>
      <c r="DH19" s="44" t="s">
        <v>178</v>
      </c>
      <c r="DI19" s="44" t="s">
        <v>179</v>
      </c>
      <c r="DJ19" s="44" t="s">
        <v>180</v>
      </c>
      <c r="DK19" s="44" t="s">
        <v>259</v>
      </c>
      <c r="DL19" s="44" t="s">
        <v>258</v>
      </c>
      <c r="DM19" s="44" t="s">
        <v>260</v>
      </c>
      <c r="DN19" s="44" t="s">
        <v>261</v>
      </c>
      <c r="DO19" s="44" t="s">
        <v>258</v>
      </c>
      <c r="DP19" s="44" t="s">
        <v>262</v>
      </c>
      <c r="DQ19" s="44" t="s">
        <v>181</v>
      </c>
      <c r="DR19" s="44" t="s">
        <v>182</v>
      </c>
      <c r="DS19" s="44" t="s">
        <v>150</v>
      </c>
      <c r="DT19" s="44" t="s">
        <v>151</v>
      </c>
      <c r="DU19" s="44" t="s">
        <v>152</v>
      </c>
      <c r="DV19" s="44" t="s">
        <v>183</v>
      </c>
      <c r="DW19" s="74" t="s">
        <v>127</v>
      </c>
      <c r="DX19" s="74" t="s">
        <v>128</v>
      </c>
      <c r="DY19" s="74" t="s">
        <v>129</v>
      </c>
      <c r="DZ19" s="44" t="s">
        <v>184</v>
      </c>
      <c r="EA19" s="44" t="s">
        <v>185</v>
      </c>
      <c r="EB19" s="44" t="s">
        <v>186</v>
      </c>
      <c r="EC19" s="44" t="s">
        <v>187</v>
      </c>
      <c r="ED19" s="74" t="s">
        <v>80</v>
      </c>
      <c r="EE19" s="44" t="s">
        <v>80</v>
      </c>
    </row>
    <row r="20" spans="1:135" x14ac:dyDescent="0.2">
      <c r="A20" s="6">
        <v>3</v>
      </c>
      <c r="B20" s="18" t="s">
        <v>321</v>
      </c>
      <c r="C20" s="7" t="s">
        <v>382</v>
      </c>
      <c r="D20" s="66"/>
      <c r="E20" s="67" t="str">
        <f t="shared" ref="E20:E25" si="0">IF(SUM(I20:EE20)&lt;&gt;0,ROUNDUP(SUM(I20:EE20),0),"")</f>
        <v/>
      </c>
      <c r="F20" s="68"/>
      <c r="G20" s="69" t="str">
        <f t="shared" ref="G20:G25" si="1">IF(OR(E20="",F20=""),"",E20*F20)</f>
        <v/>
      </c>
      <c r="H20" s="59"/>
      <c r="I20" s="70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0"/>
      <c r="AX20" s="70"/>
      <c r="AY20" s="70"/>
      <c r="AZ20" s="70"/>
      <c r="BA20" s="70"/>
      <c r="BB20" s="70"/>
      <c r="BC20" s="75"/>
      <c r="BD20" s="75"/>
      <c r="BE20" s="75"/>
      <c r="BF20" s="70"/>
      <c r="BG20" s="70"/>
      <c r="BH20" s="70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0"/>
      <c r="CT20" s="70"/>
      <c r="CU20" s="70"/>
      <c r="CV20" s="70"/>
      <c r="CW20" s="70"/>
      <c r="CX20" s="70"/>
      <c r="CY20" s="70"/>
      <c r="CZ20" s="70"/>
      <c r="DA20" s="70"/>
      <c r="DB20" s="70"/>
      <c r="DC20" s="70"/>
      <c r="DD20" s="70"/>
      <c r="DE20" s="70"/>
      <c r="DF20" s="70"/>
      <c r="DG20" s="70"/>
      <c r="DH20" s="70"/>
      <c r="DI20" s="70"/>
      <c r="DJ20" s="70"/>
      <c r="DK20" s="70"/>
      <c r="DL20" s="70"/>
      <c r="DM20" s="70"/>
      <c r="DN20" s="70"/>
      <c r="DO20" s="70"/>
      <c r="DP20" s="70"/>
      <c r="DQ20" s="70"/>
      <c r="DR20" s="70"/>
      <c r="DS20" s="70"/>
      <c r="DT20" s="70"/>
      <c r="DU20" s="70"/>
      <c r="DV20" s="70"/>
      <c r="DW20" s="75"/>
      <c r="DX20" s="75"/>
      <c r="DY20" s="75"/>
      <c r="DZ20" s="70"/>
      <c r="EA20" s="70"/>
      <c r="EB20" s="70"/>
      <c r="EC20" s="70"/>
      <c r="ED20" s="75"/>
      <c r="EE20" s="70"/>
    </row>
    <row r="21" spans="1:135" x14ac:dyDescent="0.2">
      <c r="A21" s="8">
        <v>4</v>
      </c>
      <c r="B21" s="9" t="s">
        <v>323</v>
      </c>
      <c r="C21" s="9" t="s">
        <v>383</v>
      </c>
      <c r="D21" s="8" t="s">
        <v>219</v>
      </c>
      <c r="E21" s="28">
        <f t="shared" si="0"/>
        <v>1</v>
      </c>
      <c r="F21" s="50"/>
      <c r="G21" s="49" t="str">
        <f t="shared" si="1"/>
        <v/>
      </c>
      <c r="H21" s="59"/>
      <c r="I21" s="32">
        <v>1</v>
      </c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32"/>
      <c r="AX21" s="32"/>
      <c r="AY21" s="32"/>
      <c r="AZ21" s="32"/>
      <c r="BA21" s="32"/>
      <c r="BB21" s="32"/>
      <c r="BC21" s="76"/>
      <c r="BD21" s="76"/>
      <c r="BE21" s="76"/>
      <c r="BF21" s="32"/>
      <c r="BG21" s="32"/>
      <c r="BH21" s="32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76"/>
      <c r="DX21" s="76"/>
      <c r="DY21" s="76"/>
      <c r="DZ21" s="32"/>
      <c r="EA21" s="32"/>
      <c r="EB21" s="32"/>
      <c r="EC21" s="32"/>
      <c r="ED21" s="76"/>
      <c r="EE21" s="32"/>
    </row>
    <row r="22" spans="1:135" x14ac:dyDescent="0.2">
      <c r="A22" s="8">
        <v>4</v>
      </c>
      <c r="B22" s="9" t="s">
        <v>375</v>
      </c>
      <c r="C22" s="9" t="s">
        <v>384</v>
      </c>
      <c r="D22" s="8" t="s">
        <v>219</v>
      </c>
      <c r="E22" s="28">
        <f t="shared" si="0"/>
        <v>1</v>
      </c>
      <c r="F22" s="50"/>
      <c r="G22" s="49" t="str">
        <f t="shared" si="1"/>
        <v/>
      </c>
      <c r="H22" s="59"/>
      <c r="I22" s="32">
        <v>1</v>
      </c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32"/>
      <c r="AX22" s="32"/>
      <c r="AY22" s="32"/>
      <c r="AZ22" s="32"/>
      <c r="BA22" s="32"/>
      <c r="BB22" s="32"/>
      <c r="BC22" s="76"/>
      <c r="BD22" s="76"/>
      <c r="BE22" s="76"/>
      <c r="BF22" s="32"/>
      <c r="BG22" s="32"/>
      <c r="BH22" s="32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76"/>
      <c r="DX22" s="76"/>
      <c r="DY22" s="76"/>
      <c r="DZ22" s="32"/>
      <c r="EA22" s="32"/>
      <c r="EB22" s="32"/>
      <c r="EC22" s="32"/>
      <c r="ED22" s="76"/>
      <c r="EE22" s="32"/>
    </row>
    <row r="23" spans="1:135" x14ac:dyDescent="0.2">
      <c r="A23" s="6">
        <v>3</v>
      </c>
      <c r="B23" s="18" t="s">
        <v>325</v>
      </c>
      <c r="C23" s="7" t="s">
        <v>369</v>
      </c>
      <c r="D23" s="66"/>
      <c r="E23" s="67" t="str">
        <f t="shared" si="0"/>
        <v/>
      </c>
      <c r="F23" s="68"/>
      <c r="G23" s="69" t="str">
        <f t="shared" si="1"/>
        <v/>
      </c>
      <c r="H23" s="59"/>
      <c r="I23" s="70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0"/>
      <c r="AX23" s="70"/>
      <c r="AY23" s="70"/>
      <c r="AZ23" s="70"/>
      <c r="BA23" s="70"/>
      <c r="BB23" s="70"/>
      <c r="BC23" s="75"/>
      <c r="BD23" s="75"/>
      <c r="BE23" s="75"/>
      <c r="BF23" s="70"/>
      <c r="BG23" s="70"/>
      <c r="BH23" s="70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5"/>
      <c r="CP23" s="75"/>
      <c r="CQ23" s="75"/>
      <c r="CR23" s="75"/>
      <c r="CS23" s="70"/>
      <c r="CT23" s="70"/>
      <c r="CU23" s="70"/>
      <c r="CV23" s="70"/>
      <c r="CW23" s="70"/>
      <c r="CX23" s="70"/>
      <c r="CY23" s="70"/>
      <c r="CZ23" s="70"/>
      <c r="DA23" s="70"/>
      <c r="DB23" s="70"/>
      <c r="DC23" s="70"/>
      <c r="DD23" s="70"/>
      <c r="DE23" s="70"/>
      <c r="DF23" s="70"/>
      <c r="DG23" s="70"/>
      <c r="DH23" s="70"/>
      <c r="DI23" s="70"/>
      <c r="DJ23" s="70"/>
      <c r="DK23" s="70"/>
      <c r="DL23" s="70"/>
      <c r="DM23" s="70"/>
      <c r="DN23" s="70"/>
      <c r="DO23" s="70"/>
      <c r="DP23" s="70"/>
      <c r="DQ23" s="70"/>
      <c r="DR23" s="70"/>
      <c r="DS23" s="70"/>
      <c r="DT23" s="70"/>
      <c r="DU23" s="70"/>
      <c r="DV23" s="70"/>
      <c r="DW23" s="75"/>
      <c r="DX23" s="75"/>
      <c r="DY23" s="75"/>
      <c r="DZ23" s="70"/>
      <c r="EA23" s="70"/>
      <c r="EB23" s="70"/>
      <c r="EC23" s="70"/>
      <c r="ED23" s="75"/>
      <c r="EE23" s="70"/>
    </row>
    <row r="24" spans="1:135" x14ac:dyDescent="0.2">
      <c r="A24" s="8">
        <v>4</v>
      </c>
      <c r="B24" s="9" t="s">
        <v>198</v>
      </c>
      <c r="C24" s="9" t="s">
        <v>370</v>
      </c>
      <c r="D24" s="8"/>
      <c r="E24" s="28" t="str">
        <f t="shared" si="0"/>
        <v/>
      </c>
      <c r="F24" s="50"/>
      <c r="G24" s="49" t="str">
        <f t="shared" si="1"/>
        <v/>
      </c>
      <c r="H24" s="59"/>
      <c r="I24" s="32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32"/>
      <c r="AX24" s="32"/>
      <c r="AY24" s="32"/>
      <c r="AZ24" s="32"/>
      <c r="BA24" s="32"/>
      <c r="BB24" s="32"/>
      <c r="BC24" s="76"/>
      <c r="BD24" s="76"/>
      <c r="BE24" s="76"/>
      <c r="BF24" s="32"/>
      <c r="BG24" s="32"/>
      <c r="BH24" s="32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76"/>
      <c r="DX24" s="76"/>
      <c r="DY24" s="76"/>
      <c r="DZ24" s="32"/>
      <c r="EA24" s="32"/>
      <c r="EB24" s="32"/>
      <c r="EC24" s="32"/>
      <c r="ED24" s="76"/>
      <c r="EE24" s="32"/>
    </row>
    <row r="25" spans="1:135" x14ac:dyDescent="0.2">
      <c r="A25" s="10"/>
      <c r="B25" s="19"/>
      <c r="C25" s="11" t="s">
        <v>371</v>
      </c>
      <c r="D25" s="10"/>
      <c r="E25" s="29" t="str">
        <f t="shared" si="0"/>
        <v/>
      </c>
      <c r="F25" s="51"/>
      <c r="G25" s="52" t="str">
        <f t="shared" si="1"/>
        <v/>
      </c>
      <c r="H25" s="59"/>
      <c r="I25" s="61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61"/>
      <c r="AX25" s="61"/>
      <c r="AY25" s="61"/>
      <c r="AZ25" s="61"/>
      <c r="BA25" s="61"/>
      <c r="BB25" s="61"/>
      <c r="BC25" s="77"/>
      <c r="BD25" s="77"/>
      <c r="BE25" s="77"/>
      <c r="BF25" s="61"/>
      <c r="BG25" s="61"/>
      <c r="BH25" s="61"/>
      <c r="BI25" s="77"/>
      <c r="BJ25" s="77"/>
      <c r="BK25" s="77"/>
      <c r="BL25" s="77"/>
      <c r="BM25" s="77"/>
      <c r="BN25" s="77"/>
      <c r="BO25" s="77"/>
      <c r="BP25" s="77"/>
      <c r="BQ25" s="77"/>
      <c r="BR25" s="77"/>
      <c r="BS25" s="77"/>
      <c r="BT25" s="77"/>
      <c r="BU25" s="77"/>
      <c r="BV25" s="77"/>
      <c r="BW25" s="77"/>
      <c r="BX25" s="77"/>
      <c r="BY25" s="77"/>
      <c r="BZ25" s="77"/>
      <c r="CA25" s="77"/>
      <c r="CB25" s="77"/>
      <c r="CC25" s="77"/>
      <c r="CD25" s="77"/>
      <c r="CE25" s="77"/>
      <c r="CF25" s="77"/>
      <c r="CG25" s="77"/>
      <c r="CH25" s="77"/>
      <c r="CI25" s="77"/>
      <c r="CJ25" s="77"/>
      <c r="CK25" s="77"/>
      <c r="CL25" s="77"/>
      <c r="CM25" s="77"/>
      <c r="CN25" s="77"/>
      <c r="CO25" s="77"/>
      <c r="CP25" s="77"/>
      <c r="CQ25" s="77"/>
      <c r="CR25" s="77"/>
      <c r="CS25" s="61"/>
      <c r="CT25" s="61"/>
      <c r="CU25" s="61"/>
      <c r="CV25" s="61"/>
      <c r="CW25" s="61"/>
      <c r="CX25" s="61"/>
      <c r="CY25" s="61"/>
      <c r="CZ25" s="61"/>
      <c r="DA25" s="61"/>
      <c r="DB25" s="61"/>
      <c r="DC25" s="61"/>
      <c r="DD25" s="61"/>
      <c r="DE25" s="61"/>
      <c r="DF25" s="61"/>
      <c r="DG25" s="61"/>
      <c r="DH25" s="61"/>
      <c r="DI25" s="61"/>
      <c r="DJ25" s="61"/>
      <c r="DK25" s="61"/>
      <c r="DL25" s="61"/>
      <c r="DM25" s="61"/>
      <c r="DN25" s="61"/>
      <c r="DO25" s="61"/>
      <c r="DP25" s="61"/>
      <c r="DQ25" s="61"/>
      <c r="DR25" s="61"/>
      <c r="DS25" s="61"/>
      <c r="DT25" s="61"/>
      <c r="DU25" s="61"/>
      <c r="DV25" s="61"/>
      <c r="DW25" s="77"/>
      <c r="DX25" s="77"/>
      <c r="DY25" s="77"/>
      <c r="DZ25" s="61"/>
      <c r="EA25" s="61"/>
      <c r="EB25" s="61"/>
      <c r="EC25" s="61"/>
      <c r="ED25" s="77"/>
      <c r="EE25" s="61"/>
    </row>
    <row r="26" spans="1:135" x14ac:dyDescent="0.2">
      <c r="A26" s="33"/>
      <c r="B26" s="33"/>
      <c r="C26" s="34"/>
      <c r="D26" s="33"/>
      <c r="E26" s="33"/>
      <c r="F26" s="35"/>
      <c r="G26" s="36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  <c r="EB26" s="37"/>
      <c r="EC26" s="37"/>
      <c r="ED26" s="37"/>
      <c r="EE26" s="37"/>
    </row>
    <row r="27" spans="1:135" ht="11.25" customHeight="1" x14ac:dyDescent="0.2">
      <c r="E27" s="41" t="s">
        <v>220</v>
      </c>
      <c r="F27" s="40"/>
      <c r="G27" s="43" t="s">
        <v>221</v>
      </c>
      <c r="H27" s="60"/>
    </row>
    <row r="28" spans="1:135" x14ac:dyDescent="0.2">
      <c r="A28" s="13"/>
      <c r="B28" s="13"/>
      <c r="E28" s="38" t="s">
        <v>212</v>
      </c>
      <c r="F28" s="39"/>
      <c r="G28" s="31">
        <f>SUM(G19:G26)</f>
        <v>0</v>
      </c>
      <c r="H28" s="60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</row>
  </sheetData>
  <pageMargins left="0.43307086614173229" right="0.43307086614173229" top="0.43307086614173229" bottom="0.43307086614173229" header="0.31496062992125984" footer="0.31496062992125984"/>
  <pageSetup paperSize="9" scale="9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449" r:id="rId4" name="Button 1">
              <controlPr defaultSize="0" print="0" autoFill="0" autoPict="0" macro="[0]!Numéroter_articles_DPGF_type_chapitre">
                <anchor moveWithCells="1" sizeWithCells="1">
                  <from>
                    <xdr:col>0</xdr:col>
                    <xdr:colOff>28575</xdr:colOff>
                    <xdr:row>17</xdr:row>
                    <xdr:rowOff>19050</xdr:rowOff>
                  </from>
                  <to>
                    <xdr:col>0</xdr:col>
                    <xdr:colOff>238125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50" r:id="rId5" name="Button 2">
              <controlPr defaultSize="0" print="0" autoFill="0" autoPict="0" macro="[0]!Figer_une_DPGF">
                <anchor moveWithCells="1" sizeWithCells="1">
                  <from>
                    <xdr:col>8</xdr:col>
                    <xdr:colOff>0</xdr:colOff>
                    <xdr:row>14</xdr:row>
                    <xdr:rowOff>28575</xdr:rowOff>
                  </from>
                  <to>
                    <xdr:col>9</xdr:col>
                    <xdr:colOff>0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51" r:id="rId6" name="Button 3">
              <controlPr defaultSize="0" print="0" autoFill="0" autoPict="0" macro="[0]!Générer_un_fichier_ACT">
                <anchor moveWithCells="1" sizeWithCells="1">
                  <from>
                    <xdr:col>9</xdr:col>
                    <xdr:colOff>66675</xdr:colOff>
                    <xdr:row>14</xdr:row>
                    <xdr:rowOff>28575</xdr:rowOff>
                  </from>
                  <to>
                    <xdr:col>10</xdr:col>
                    <xdr:colOff>66675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52" r:id="rId7" name="Button 4">
              <controlPr defaultSize="0" print="0" autoFill="0" autoPict="0" macro="[0]!Mise_en_forme_des_lignes">
                <anchor moveWithCells="1" sizeWithCells="1">
                  <from>
                    <xdr:col>8</xdr:col>
                    <xdr:colOff>19050</xdr:colOff>
                    <xdr:row>11</xdr:row>
                    <xdr:rowOff>76200</xdr:rowOff>
                  </from>
                  <to>
                    <xdr:col>10</xdr:col>
                    <xdr:colOff>66675</xdr:colOff>
                    <xdr:row>13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53" r:id="rId8" name="Button 5">
              <controlPr defaultSize="0" print="0" autoFill="0" autoPict="0" macro="[0]!Colonnes_TVA_TTC">
                <anchor moveWithCells="1" sizeWithCells="1">
                  <from>
                    <xdr:col>8</xdr:col>
                    <xdr:colOff>28575</xdr:colOff>
                    <xdr:row>8</xdr:row>
                    <xdr:rowOff>38100</xdr:rowOff>
                  </from>
                  <to>
                    <xdr:col>10</xdr:col>
                    <xdr:colOff>76200</xdr:colOff>
                    <xdr:row>10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54" r:id="rId9" name="Button 6">
              <controlPr defaultSize="0" print="0" autoFill="0" autoPict="0" macro="[0]!Colonne_Quantités_entreprise">
                <anchor moveWithCells="1" sizeWithCells="1">
                  <from>
                    <xdr:col>8</xdr:col>
                    <xdr:colOff>47625</xdr:colOff>
                    <xdr:row>5</xdr:row>
                    <xdr:rowOff>66675</xdr:rowOff>
                  </from>
                  <to>
                    <xdr:col>10</xdr:col>
                    <xdr:colOff>95250</xdr:colOff>
                    <xdr:row>7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D978668FF8F4095556881ABD032CF" ma:contentTypeVersion="11" ma:contentTypeDescription="Crée un document." ma:contentTypeScope="" ma:versionID="11731934a670512c105a3d2b78e5b93e">
  <xsd:schema xmlns:xsd="http://www.w3.org/2001/XMLSchema" xmlns:xs="http://www.w3.org/2001/XMLSchema" xmlns:p="http://schemas.microsoft.com/office/2006/metadata/properties" xmlns:ns2="5a3c8114-644c-4ae5-aef8-44ae9f1fd490" xmlns:ns3="2dd18d95-eeb5-4129-b6ba-f6a60ff850e2" targetNamespace="http://schemas.microsoft.com/office/2006/metadata/properties" ma:root="true" ma:fieldsID="0a5b3a5aaebbbea860127eb9fdb6ebe6" ns2:_="" ns3:_="">
    <xsd:import namespace="5a3c8114-644c-4ae5-aef8-44ae9f1fd490"/>
    <xsd:import namespace="2dd18d95-eeb5-4129-b6ba-f6a60ff850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c8114-644c-4ae5-aef8-44ae9f1fd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18d95-eeb5-4129-b6ba-f6a60ff850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efbc33-4ae9-46ec-bde0-d816480918b9}" ma:internalName="TaxCatchAll" ma:showField="CatchAllData" ma:web="2dd18d95-eeb5-4129-b6ba-f6a60ff850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d18d95-eeb5-4129-b6ba-f6a60ff850e2" xsi:nil="true"/>
    <lcf76f155ced4ddcb4097134ff3c332f xmlns="5a3c8114-644c-4ae5-aef8-44ae9f1fd4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8E149C8-EF7A-4635-9344-4796C82D7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c8114-644c-4ae5-aef8-44ae9f1fd490"/>
    <ds:schemaRef ds:uri="2dd18d95-eeb5-4129-b6ba-f6a60ff850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F71113-918D-4D06-B2EB-1C5D2E3C19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012E8A-0890-42EF-BC2F-D0C943AD70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dd18d95-eeb5-4129-b6ba-f6a60ff850e2"/>
    <ds:schemaRef ds:uri="http://purl.org/dc/terms/"/>
    <ds:schemaRef ds:uri="5a3c8114-644c-4ae5-aef8-44ae9f1fd490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7</vt:i4>
      </vt:variant>
    </vt:vector>
  </HeadingPairs>
  <TitlesOfParts>
    <vt:vector size="13" baseType="lpstr">
      <vt:lpstr>Tableau MEN INT</vt:lpstr>
      <vt:lpstr>Métrés Cloisons CF</vt:lpstr>
      <vt:lpstr>LOT 3 - CURAGE</vt:lpstr>
      <vt:lpstr>LOT AMENAGEMENT INT - BAT D</vt:lpstr>
      <vt:lpstr>LOT DEPLOMBAGE</vt:lpstr>
      <vt:lpstr>LOT CURAGE DES RESEAUX</vt:lpstr>
      <vt:lpstr>'LOT 3 - CURAGE'!Impression_des_titres</vt:lpstr>
      <vt:lpstr>'LOT 3 - CURAGE'!Zone_d_impression</vt:lpstr>
      <vt:lpstr>'LOT AMENAGEMENT INT - BAT D'!Zone_d_impression</vt:lpstr>
      <vt:lpstr>'LOT CURAGE DES RESEAUX'!Zone_d_impression</vt:lpstr>
      <vt:lpstr>'LOT DEPLOMBAGE'!Zone_d_impression</vt:lpstr>
      <vt:lpstr>'Métrés Cloisons CF'!Zone_d_impression</vt:lpstr>
      <vt:lpstr>'Tableau MEN INT'!Zone_d_impression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RIBERA</dc:creator>
  <cp:keywords/>
  <dc:description/>
  <cp:lastModifiedBy>Kevin ROUSSEAU</cp:lastModifiedBy>
  <cp:revision/>
  <cp:lastPrinted>2026-02-25T07:49:01Z</cp:lastPrinted>
  <dcterms:created xsi:type="dcterms:W3CDTF">2011-03-16T10:31:00Z</dcterms:created>
  <dcterms:modified xsi:type="dcterms:W3CDTF">2026-02-26T13:13:19Z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0x010100552D978668FF8F4095556881ABD032CF</vt:lpwstr>
  </property>
  <property fmtid="{D5CDD505-2E9C-101B-9397-08002B2CF9AE}" pid="3" name="Order">
    <vt:r8>29319200</vt:r8>
  </property>
</Properties>
</file>